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heregova\AppData\Local\Temp\7zO46D72A41\"/>
    </mc:Choice>
  </mc:AlternateContent>
  <xr:revisionPtr revIDLastSave="0" documentId="13_ncr:1_{D9420EA7-58F7-4FAF-82B3-DCA87B4FB8F6}" xr6:coauthVersionLast="46" xr6:coauthVersionMax="46" xr10:uidLastSave="{00000000-0000-0000-0000-000000000000}"/>
  <bookViews>
    <workbookView xWindow="1080" yWindow="1080" windowWidth="20505" windowHeight="13245" firstSheet="1" activeTab="1" xr2:uid="{00000000-000D-0000-FFFF-FFFF00000000}"/>
  </bookViews>
  <sheets>
    <sheet name="Rekapitulácia stavby" sheetId="1" state="veryHidden" r:id="rId1"/>
    <sheet name="2.SO3 - Sadové úpravy" sheetId="2" r:id="rId2"/>
  </sheets>
  <definedNames>
    <definedName name="_xlnm._FilterDatabase" localSheetId="1" hidden="1">'2.SO3 - Sadové úpravy'!$C$124:$K$248</definedName>
    <definedName name="_xlnm.Print_Titles" localSheetId="1">'2.SO3 - Sadové úpravy'!$124:$124</definedName>
    <definedName name="_xlnm.Print_Titles" localSheetId="0">'Rekapitulácia stavby'!$92:$92</definedName>
    <definedName name="_xlnm.Print_Area" localSheetId="1">'2.SO3 - Sadové úpravy'!$C$4:$J$76,'2.SO3 - Sadové úpravy'!$C$112:$J$248</definedName>
    <definedName name="_xlnm.Print_Area" localSheetId="0">'Rekapitulácia stavby'!$D$4:$AO$76,'Rekapitulácia stavby'!$C$82:$AQ$96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7" i="2" l="1"/>
  <c r="J37" i="2"/>
  <c r="J36" i="2"/>
  <c r="AY95" i="1" s="1"/>
  <c r="J35" i="2"/>
  <c r="AX95" i="1" s="1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J98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 s="1"/>
  <c r="J17" i="2"/>
  <c r="J119" i="2"/>
  <c r="E7" i="2"/>
  <c r="E85" i="2" s="1"/>
  <c r="L90" i="1"/>
  <c r="AM90" i="1"/>
  <c r="AM89" i="1"/>
  <c r="L89" i="1"/>
  <c r="AM87" i="1"/>
  <c r="L87" i="1"/>
  <c r="L85" i="1"/>
  <c r="L84" i="1"/>
  <c r="BK248" i="2"/>
  <c r="J248" i="2"/>
  <c r="J242" i="2"/>
  <c r="BK241" i="2"/>
  <c r="BK240" i="2"/>
  <c r="BK237" i="2"/>
  <c r="BK235" i="2"/>
  <c r="J235" i="2"/>
  <c r="BK233" i="2"/>
  <c r="BK229" i="2"/>
  <c r="BK228" i="2"/>
  <c r="BK223" i="2"/>
  <c r="J221" i="2"/>
  <c r="J219" i="2"/>
  <c r="J214" i="2"/>
  <c r="J213" i="2"/>
  <c r="J212" i="2"/>
  <c r="J211" i="2"/>
  <c r="BK207" i="2"/>
  <c r="BK205" i="2"/>
  <c r="BK204" i="2"/>
  <c r="BK202" i="2"/>
  <c r="BK188" i="2"/>
  <c r="J186" i="2"/>
  <c r="J185" i="2"/>
  <c r="J184" i="2"/>
  <c r="J183" i="2"/>
  <c r="BK181" i="2"/>
  <c r="BK180" i="2"/>
  <c r="J177" i="2"/>
  <c r="BK175" i="2"/>
  <c r="J171" i="2"/>
  <c r="J169" i="2"/>
  <c r="J168" i="2"/>
  <c r="BK167" i="2"/>
  <c r="BK163" i="2"/>
  <c r="BK162" i="2"/>
  <c r="BK161" i="2"/>
  <c r="J160" i="2"/>
  <c r="J159" i="2"/>
  <c r="BK157" i="2"/>
  <c r="J156" i="2"/>
  <c r="BK152" i="2"/>
  <c r="J151" i="2"/>
  <c r="J150" i="2"/>
  <c r="BK148" i="2"/>
  <c r="J147" i="2"/>
  <c r="BK146" i="2"/>
  <c r="BK144" i="2"/>
  <c r="BK143" i="2"/>
  <c r="BK140" i="2"/>
  <c r="BK139" i="2"/>
  <c r="BK137" i="2"/>
  <c r="BK136" i="2"/>
  <c r="J135" i="2"/>
  <c r="J134" i="2"/>
  <c r="BK133" i="2"/>
  <c r="J132" i="2"/>
  <c r="J131" i="2"/>
  <c r="BK129" i="2"/>
  <c r="BK247" i="2"/>
  <c r="J245" i="2"/>
  <c r="J244" i="2"/>
  <c r="J243" i="2"/>
  <c r="BK242" i="2"/>
  <c r="J240" i="2"/>
  <c r="J239" i="2"/>
  <c r="J238" i="2"/>
  <c r="J237" i="2"/>
  <c r="J236" i="2"/>
  <c r="J234" i="2"/>
  <c r="J233" i="2"/>
  <c r="BK232" i="2"/>
  <c r="J231" i="2"/>
  <c r="J230" i="2"/>
  <c r="J229" i="2"/>
  <c r="J227" i="2"/>
  <c r="J226" i="2"/>
  <c r="J225" i="2"/>
  <c r="BK218" i="2"/>
  <c r="J216" i="2"/>
  <c r="J215" i="2"/>
  <c r="BK214" i="2"/>
  <c r="BK213" i="2"/>
  <c r="BK212" i="2"/>
  <c r="BK210" i="2"/>
  <c r="J207" i="2"/>
  <c r="J204" i="2"/>
  <c r="J200" i="2"/>
  <c r="BK198" i="2"/>
  <c r="J197" i="2"/>
  <c r="BK195" i="2"/>
  <c r="BK193" i="2"/>
  <c r="J191" i="2"/>
  <c r="J189" i="2"/>
  <c r="J188" i="2"/>
  <c r="BK183" i="2"/>
  <c r="BK182" i="2"/>
  <c r="J180" i="2"/>
  <c r="BK178" i="2"/>
  <c r="BK177" i="2"/>
  <c r="J175" i="2"/>
  <c r="BK173" i="2"/>
  <c r="BK171" i="2"/>
  <c r="J170" i="2"/>
  <c r="BK169" i="2"/>
  <c r="J166" i="2"/>
  <c r="J165" i="2"/>
  <c r="J161" i="2"/>
  <c r="BK160" i="2"/>
  <c r="J157" i="2"/>
  <c r="BK155" i="2"/>
  <c r="J152" i="2"/>
  <c r="BK151" i="2"/>
  <c r="BK147" i="2"/>
  <c r="J146" i="2"/>
  <c r="J144" i="2"/>
  <c r="BK142" i="2"/>
  <c r="BK141" i="2"/>
  <c r="J140" i="2"/>
  <c r="J139" i="2"/>
  <c r="BK138" i="2"/>
  <c r="J136" i="2"/>
  <c r="BK132" i="2"/>
  <c r="BK131" i="2"/>
  <c r="BK130" i="2"/>
  <c r="J129" i="2"/>
  <c r="J247" i="2"/>
  <c r="BK245" i="2"/>
  <c r="BK244" i="2"/>
  <c r="BK243" i="2"/>
  <c r="J241" i="2"/>
  <c r="BK239" i="2"/>
  <c r="BK238" i="2"/>
  <c r="BK236" i="2"/>
  <c r="BK234" i="2"/>
  <c r="J232" i="2"/>
  <c r="BK231" i="2"/>
  <c r="BK230" i="2"/>
  <c r="J228" i="2"/>
  <c r="BK227" i="2"/>
  <c r="BK226" i="2"/>
  <c r="BK225" i="2"/>
  <c r="J223" i="2"/>
  <c r="BK221" i="2"/>
  <c r="BK219" i="2"/>
  <c r="J218" i="2"/>
  <c r="BK216" i="2"/>
  <c r="BK215" i="2"/>
  <c r="BK211" i="2"/>
  <c r="J210" i="2"/>
  <c r="J205" i="2"/>
  <c r="J202" i="2"/>
  <c r="BK200" i="2"/>
  <c r="J198" i="2"/>
  <c r="BK197" i="2"/>
  <c r="J195" i="2"/>
  <c r="J193" i="2"/>
  <c r="BK191" i="2"/>
  <c r="BK189" i="2"/>
  <c r="BK186" i="2"/>
  <c r="BK185" i="2"/>
  <c r="BK184" i="2"/>
  <c r="J182" i="2"/>
  <c r="J181" i="2"/>
  <c r="J178" i="2"/>
  <c r="J173" i="2"/>
  <c r="BK170" i="2"/>
  <c r="BK168" i="2"/>
  <c r="J167" i="2"/>
  <c r="BK166" i="2"/>
  <c r="BK165" i="2"/>
  <c r="J163" i="2"/>
  <c r="J162" i="2"/>
  <c r="BK159" i="2"/>
  <c r="BK156" i="2"/>
  <c r="J155" i="2"/>
  <c r="BK150" i="2"/>
  <c r="J148" i="2"/>
  <c r="J143" i="2"/>
  <c r="J142" i="2"/>
  <c r="J141" i="2"/>
  <c r="J138" i="2"/>
  <c r="J137" i="2"/>
  <c r="BK135" i="2"/>
  <c r="BK134" i="2"/>
  <c r="J133" i="2"/>
  <c r="J130" i="2"/>
  <c r="AS94" i="1"/>
  <c r="BK128" i="2" l="1"/>
  <c r="J128" i="2" s="1"/>
  <c r="J99" i="2" s="1"/>
  <c r="P128" i="2"/>
  <c r="R128" i="2"/>
  <c r="T128" i="2"/>
  <c r="BK145" i="2"/>
  <c r="J145" i="2" s="1"/>
  <c r="J100" i="2" s="1"/>
  <c r="P145" i="2"/>
  <c r="R145" i="2"/>
  <c r="T145" i="2"/>
  <c r="BK154" i="2"/>
  <c r="J154" i="2" s="1"/>
  <c r="J101" i="2" s="1"/>
  <c r="P154" i="2"/>
  <c r="R154" i="2"/>
  <c r="T154" i="2"/>
  <c r="BK176" i="2"/>
  <c r="J176" i="2" s="1"/>
  <c r="J102" i="2" s="1"/>
  <c r="P176" i="2"/>
  <c r="R176" i="2"/>
  <c r="T176" i="2"/>
  <c r="BK194" i="2"/>
  <c r="J194" i="2" s="1"/>
  <c r="J103" i="2" s="1"/>
  <c r="P194" i="2"/>
  <c r="R194" i="2"/>
  <c r="T194" i="2"/>
  <c r="BK209" i="2"/>
  <c r="J209" i="2" s="1"/>
  <c r="J104" i="2" s="1"/>
  <c r="P209" i="2"/>
  <c r="R209" i="2"/>
  <c r="T209" i="2"/>
  <c r="BK224" i="2"/>
  <c r="J224" i="2" s="1"/>
  <c r="J105" i="2" s="1"/>
  <c r="P224" i="2"/>
  <c r="R224" i="2"/>
  <c r="T224" i="2"/>
  <c r="J89" i="2"/>
  <c r="E115" i="2"/>
  <c r="BF130" i="2"/>
  <c r="BF131" i="2"/>
  <c r="BF132" i="2"/>
  <c r="BF144" i="2"/>
  <c r="BF146" i="2"/>
  <c r="BF150" i="2"/>
  <c r="BF151" i="2"/>
  <c r="BF156" i="2"/>
  <c r="BF160" i="2"/>
  <c r="BF170" i="2"/>
  <c r="BF171" i="2"/>
  <c r="BF173" i="2"/>
  <c r="BF178" i="2"/>
  <c r="BF181" i="2"/>
  <c r="BF182" i="2"/>
  <c r="BF186" i="2"/>
  <c r="BF204" i="2"/>
  <c r="BF205" i="2"/>
  <c r="BF212" i="2"/>
  <c r="BF213" i="2"/>
  <c r="BF215" i="2"/>
  <c r="BF218" i="2"/>
  <c r="BF219" i="2"/>
  <c r="BF223" i="2"/>
  <c r="BF232" i="2"/>
  <c r="F122" i="2"/>
  <c r="BF134" i="2"/>
  <c r="BF136" i="2"/>
  <c r="BF139" i="2"/>
  <c r="BF142" i="2"/>
  <c r="BF143" i="2"/>
  <c r="BF147" i="2"/>
  <c r="BF148" i="2"/>
  <c r="BF152" i="2"/>
  <c r="BF155" i="2"/>
  <c r="BF157" i="2"/>
  <c r="BF159" i="2"/>
  <c r="BF161" i="2"/>
  <c r="BF162" i="2"/>
  <c r="BF166" i="2"/>
  <c r="BF167" i="2"/>
  <c r="BF169" i="2"/>
  <c r="BF175" i="2"/>
  <c r="BF180" i="2"/>
  <c r="BF183" i="2"/>
  <c r="BF184" i="2"/>
  <c r="BF193" i="2"/>
  <c r="BF200" i="2"/>
  <c r="BF207" i="2"/>
  <c r="BF211" i="2"/>
  <c r="BF221" i="2"/>
  <c r="BF227" i="2"/>
  <c r="BF236" i="2"/>
  <c r="BF239" i="2"/>
  <c r="BF243" i="2"/>
  <c r="BF247" i="2"/>
  <c r="BF129" i="2"/>
  <c r="BF133" i="2"/>
  <c r="BF135" i="2"/>
  <c r="BF137" i="2"/>
  <c r="BF138" i="2"/>
  <c r="BF140" i="2"/>
  <c r="BF141" i="2"/>
  <c r="BF163" i="2"/>
  <c r="BF165" i="2"/>
  <c r="BF168" i="2"/>
  <c r="BF177" i="2"/>
  <c r="BF185" i="2"/>
  <c r="BF188" i="2"/>
  <c r="BF189" i="2"/>
  <c r="BF191" i="2"/>
  <c r="BF195" i="2"/>
  <c r="BF197" i="2"/>
  <c r="BF198" i="2"/>
  <c r="BF202" i="2"/>
  <c r="BF210" i="2"/>
  <c r="BF214" i="2"/>
  <c r="BF216" i="2"/>
  <c r="BF225" i="2"/>
  <c r="BF226" i="2"/>
  <c r="BF228" i="2"/>
  <c r="BF229" i="2"/>
  <c r="BF230" i="2"/>
  <c r="BF231" i="2"/>
  <c r="BF233" i="2"/>
  <c r="BF234" i="2"/>
  <c r="BF235" i="2"/>
  <c r="BF237" i="2"/>
  <c r="BF238" i="2"/>
  <c r="BF240" i="2"/>
  <c r="BF241" i="2"/>
  <c r="BF242" i="2"/>
  <c r="BF244" i="2"/>
  <c r="BF245" i="2"/>
  <c r="BF248" i="2"/>
  <c r="F33" i="2"/>
  <c r="AZ95" i="1" s="1"/>
  <c r="AZ94" i="1" s="1"/>
  <c r="W29" i="1" s="1"/>
  <c r="J33" i="2"/>
  <c r="AV95" i="1" s="1"/>
  <c r="F35" i="2"/>
  <c r="BB95" i="1" s="1"/>
  <c r="BB94" i="1" s="1"/>
  <c r="W31" i="1" s="1"/>
  <c r="F36" i="2"/>
  <c r="BC95" i="1" s="1"/>
  <c r="BC94" i="1" s="1"/>
  <c r="W32" i="1" s="1"/>
  <c r="F37" i="2"/>
  <c r="BD95" i="1" s="1"/>
  <c r="BD94" i="1" s="1"/>
  <c r="W33" i="1" s="1"/>
  <c r="T126" i="2" l="1"/>
  <c r="T125" i="2" s="1"/>
  <c r="R126" i="2"/>
  <c r="R125" i="2" s="1"/>
  <c r="P126" i="2"/>
  <c r="P125" i="2" s="1"/>
  <c r="AU95" i="1" s="1"/>
  <c r="AU94" i="1" s="1"/>
  <c r="BK126" i="2"/>
  <c r="J126" i="2" s="1"/>
  <c r="J97" i="2" s="1"/>
  <c r="AV94" i="1"/>
  <c r="AK29" i="1" s="1"/>
  <c r="AY94" i="1"/>
  <c r="J34" i="2"/>
  <c r="AW95" i="1" s="1"/>
  <c r="AT95" i="1" s="1"/>
  <c r="AX94" i="1"/>
  <c r="F34" i="2"/>
  <c r="BA95" i="1" s="1"/>
  <c r="BA94" i="1" s="1"/>
  <c r="AW94" i="1" s="1"/>
  <c r="AK30" i="1" s="1"/>
  <c r="BK125" i="2" l="1"/>
  <c r="J125" i="2" s="1"/>
  <c r="J96" i="2" s="1"/>
  <c r="AT94" i="1"/>
  <c r="W30" i="1"/>
  <c r="J30" i="2" l="1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<sst xmlns="http://schemas.openxmlformats.org/spreadsheetml/2006/main" count="1812" uniqueCount="512">
  <si>
    <t>Export Komplet</t>
  </si>
  <si>
    <t/>
  </si>
  <si>
    <t>2.0</t>
  </si>
  <si>
    <t>False</t>
  </si>
  <si>
    <t>{f92077ea-3364-46e0-8823-c90c26b0ef90}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</si>
  <si>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</si>
  <si>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</si>
  <si>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</si>
  <si>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</si>
  <si>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</si>
  <si>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</si>
  <si>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20-21</t>
  </si>
  <si>
    <t>Stavba:</t>
  </si>
  <si>
    <t>TT_DVOR 2_Hospodárska od Sládkovičovej po Študentskú</t>
  </si>
  <si>
    <t>JKSO:</t>
  </si>
  <si>
    <t>KS:</t>
  </si>
  <si>
    <t>Miesto:</t>
  </si>
  <si>
    <t>Trnava</t>
  </si>
  <si>
    <t>Dátum:</t>
  </si>
  <si>
    <t>15. 8. 2020</t>
  </si>
  <si>
    <t>Objednávateľ:</t>
  </si>
  <si>
    <t>IČO:</t>
  </si>
  <si>
    <t>mesto Trnava</t>
  </si>
  <si>
    <t>IČ DPH:</t>
  </si>
  <si>
    <t>Zhotoviteľ:</t>
  </si>
  <si>
    <t xml:space="preserve"> </t>
  </si>
  <si>
    <t>Projektant:</t>
  </si>
  <si>
    <t>Rudbeckia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</si>
  <si>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</si>
  <si>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</si>
  <si>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</si>
  <si>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</si>
  <si>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</si>
  <si>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</si>
  <si>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</si>
  <si>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</si>
  <si>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</si>
  <si>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</si>
  <si>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</si>
  <si>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</si>
  <si>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</si>
  <si>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</si>
  <si>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</si>
  <si>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</si>
  <si>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</si>
  <si>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</si>
  <si>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</si>
  <si>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</si>
  <si>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</si>
  <si>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</si>
  <si>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</si>
  <si>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</si>
  <si>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</si>
  <si>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</si>
  <si>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</si>
  <si>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</si>
  <si>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</si>
  <si>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</si>
  <si>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</si>
  <si>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</si>
  <si>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</si>
  <si>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</si>
  <si>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</si>
  <si>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</si>
  <si>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</si>
  <si>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</si>
  <si>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</si>
  <si>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</si>
  <si>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</si>
  <si>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</si>
  <si>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</si>
  <si>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</si>
  <si>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</si>
  <si>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</si>
  <si>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</si>
  <si>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</si>
  <si>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</si>
  <si>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</si>
  <si>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2.SO3</t>
  </si>
  <si>
    <t>Sadové úpravy</t>
  </si>
  <si>
    <t>STA</t>
  </si>
  <si>
    <t>1</t>
  </si>
  <si>
    <t>{a4f204b8-794c-4abb-8081-a0ef63497251}</t>
  </si>
  <si>
    <t>KRYCÍ LIST ROZPOČTU</t>
  </si>
  <si>
    <t>Objekt:</t>
  </si>
  <si>
    <t>2.SO3 - Sadové úpravy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</si>
  <si>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</si>
  <si>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</si>
  <si>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</si>
  <si>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</si>
  <si>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</si>
  <si>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</si>
  <si>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1 - Zemné práce</t>
  </si>
  <si>
    <t xml:space="preserve">    1. - Pestovateľské opatrenia</t>
  </si>
  <si>
    <t xml:space="preserve">    2. - Prípravné práce</t>
  </si>
  <si>
    <t xml:space="preserve">    3. - Výsadba stromov</t>
  </si>
  <si>
    <t xml:space="preserve">    4. - Výsadba krov</t>
  </si>
  <si>
    <t xml:space="preserve">    5. - Výsev trávnika</t>
  </si>
  <si>
    <t xml:space="preserve">    6. - Predzáhradky</t>
  </si>
  <si>
    <t xml:space="preserve">    7.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</si>
  <si>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</si>
  <si>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</si>
  <si>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</si>
  <si>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</si>
  <si>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</si>
  <si>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</si>
  <si>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</si>
  <si>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</si>
  <si>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</si>
  <si>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</si>
  <si>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</si>
  <si>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</si>
  <si>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</si>
  <si>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</si>
  <si>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Zemné práce</t>
  </si>
  <si>
    <t>1.</t>
  </si>
  <si>
    <t>Pestovateľské opatrenia</t>
  </si>
  <si>
    <t>K</t>
  </si>
  <si>
    <t>111212111.S</t>
  </si>
  <si>
    <t>Odstránenie drevín priem. do 100 mm s odstránením pňa v rovine alebo na svahu do 1:5</t>
  </si>
  <si>
    <t>m2</t>
  </si>
  <si>
    <t>4</t>
  </si>
  <si>
    <t>2</t>
  </si>
  <si>
    <t>-2044932568</t>
  </si>
  <si>
    <t>111212131.S</t>
  </si>
  <si>
    <t>Odstránenie drevín priem. nad 100 mm s odstránením pňa v rovine alebo na svahu do 1:5</t>
  </si>
  <si>
    <t>1564082520</t>
  </si>
  <si>
    <t>3</t>
  </si>
  <si>
    <t>112103121.S</t>
  </si>
  <si>
    <t>Vyrúbanie stromu v sťažených podm. vo svahu do 1:5, priemer kmeňa nad 100 do 200 mm</t>
  </si>
  <si>
    <t>ks</t>
  </si>
  <si>
    <t>177822994</t>
  </si>
  <si>
    <t>112103122.S</t>
  </si>
  <si>
    <t>Vyrúbanie stromu v sťažených podm. vo svahu do 1:5, priemer kmeňa nad 200 do 300 mm</t>
  </si>
  <si>
    <t>-448026402</t>
  </si>
  <si>
    <t>5</t>
  </si>
  <si>
    <t>112103123.S</t>
  </si>
  <si>
    <t>Vyrúbanie stromu v sťažených podm. vo svahu do 1:5, priemer kmeňa nad 300 do 400 mm</t>
  </si>
  <si>
    <t>-590437107</t>
  </si>
  <si>
    <t>6</t>
  </si>
  <si>
    <t>112103124.S</t>
  </si>
  <si>
    <t>Vyrúbanie stromu v sťažených podm. vo svahu do 1:5, priemer kmeňa nad 400 do 500 mm</t>
  </si>
  <si>
    <t>-1430774660</t>
  </si>
  <si>
    <t>7</t>
  </si>
  <si>
    <t>112103125.S</t>
  </si>
  <si>
    <t>Vyrúbanie stromu v sťažených podm. vo svahu do 1:5, priemer kmeňa nad 500 do 600 mm</t>
  </si>
  <si>
    <t>-518984069</t>
  </si>
  <si>
    <t>8</t>
  </si>
  <si>
    <t>112103126.S</t>
  </si>
  <si>
    <t>Vyrúbanie stromu v sťažených podm. vo svahu do 1:5, priemer kmeňa nad 600 do 700 mm</t>
  </si>
  <si>
    <t>2041983533</t>
  </si>
  <si>
    <t>9</t>
  </si>
  <si>
    <t>112203211.S</t>
  </si>
  <si>
    <t>Odstránenie pňa v sťaž. podmienkach v rovine alebo na svahu do 1:5 priemeru nad 100 do 200 mm</t>
  </si>
  <si>
    <t>-95690819</t>
  </si>
  <si>
    <t>10</t>
  </si>
  <si>
    <t>112203212.S</t>
  </si>
  <si>
    <t>Odstránenie pňa v sťaž. podmienkach v rovine alebo na svahu do 1:5 priemeru nad 200 do 300 mm</t>
  </si>
  <si>
    <t>393912754</t>
  </si>
  <si>
    <t>11</t>
  </si>
  <si>
    <t>112203213.S</t>
  </si>
  <si>
    <t>Odstránenie pňa v sťaž. podmienkach v rovine alebo na svahu do 1:5 priemeru nad 300 do 400 mm (+4 pne v eteréne)</t>
  </si>
  <si>
    <t>279682357</t>
  </si>
  <si>
    <t>12</t>
  </si>
  <si>
    <t>112203214.S</t>
  </si>
  <si>
    <t>Odstránenie pňa v sťaž. podmienkach v rovine alebo na svahu do 1:5 priemeru nad 400 do 500 mm</t>
  </si>
  <si>
    <t>-1747586374</t>
  </si>
  <si>
    <t>13</t>
  </si>
  <si>
    <t>112203215.S</t>
  </si>
  <si>
    <t>Odstránenie pňa v sťaž. podmienkach v rovine alebo na svahu do 1:5 priemeru nad 500 do 600 mm</t>
  </si>
  <si>
    <t>738300246</t>
  </si>
  <si>
    <t>14</t>
  </si>
  <si>
    <t>112203216.S</t>
  </si>
  <si>
    <t>Odstránenie pňa v sťaž. podmienkach v rovine alebo na svahu do 1:5 priemeru nad 600 do 700 mm</t>
  </si>
  <si>
    <t>-750922867</t>
  </si>
  <si>
    <t>15</t>
  </si>
  <si>
    <t>2 004</t>
  </si>
  <si>
    <t>Rez drevín, odborný rez podľa arboristického štandardu</t>
  </si>
  <si>
    <t>512</t>
  </si>
  <si>
    <t>-209286151</t>
  </si>
  <si>
    <t>16</t>
  </si>
  <si>
    <t>2 005</t>
  </si>
  <si>
    <t>Stabilizačné opatrenie - podopretie konára podperou</t>
  </si>
  <si>
    <t>1383361343</t>
  </si>
  <si>
    <t>2.</t>
  </si>
  <si>
    <t>Prípravné práce</t>
  </si>
  <si>
    <t>17</t>
  </si>
  <si>
    <t>184807111.S</t>
  </si>
  <si>
    <t>Ochrana stromu debnením pred poškodením stavebnou činnosťou zhotovenie</t>
  </si>
  <si>
    <t>115504847</t>
  </si>
  <si>
    <t>18</t>
  </si>
  <si>
    <t>184807112.S</t>
  </si>
  <si>
    <t>Ochrana stromu debnením pred poškodením stavebnou činnosťou odstránenie</t>
  </si>
  <si>
    <t>5060877</t>
  </si>
  <si>
    <t>19</t>
  </si>
  <si>
    <t>111105111.S</t>
  </si>
  <si>
    <t>Odstránenie stariny s naložením, odvozom odpadu do 20 km v rovine alebo na svahu do 1:5</t>
  </si>
  <si>
    <t>-1371116575</t>
  </si>
  <si>
    <t>VV</t>
  </si>
  <si>
    <t>90"kry"+674"trávnik"</t>
  </si>
  <si>
    <t>182001111.S</t>
  </si>
  <si>
    <t>Plošná úprava terénu pri nerovnostiach terénu nad 50-100mm v rovine alebo na svahu do 1:5, 2/3 plochy</t>
  </si>
  <si>
    <t>-1960896156</t>
  </si>
  <si>
    <t>21</t>
  </si>
  <si>
    <t>183403114.S</t>
  </si>
  <si>
    <t>Obrobenie pôdy kultivátorovaním v rovine alebo na svahu do 1:5</t>
  </si>
  <si>
    <t>-835337943</t>
  </si>
  <si>
    <t>22</t>
  </si>
  <si>
    <t>183403153.S</t>
  </si>
  <si>
    <t>Obrobenie pôdy hrabaním v rovine alebo na svahu do 1:5, 2x</t>
  </si>
  <si>
    <t>1599520358</t>
  </si>
  <si>
    <t>2*764</t>
  </si>
  <si>
    <t>3.</t>
  </si>
  <si>
    <t>Výsadba stromov</t>
  </si>
  <si>
    <t>23</t>
  </si>
  <si>
    <t>183101215.S</t>
  </si>
  <si>
    <t>Hĺbenie jamiek pre výsadbu v horn. 1-4 s výmenou pôdy do 50% v rovine alebo na svahu do 1:5 objemu nad 0,125 do 0,40 m3</t>
  </si>
  <si>
    <t>-920135796</t>
  </si>
  <si>
    <t>24</t>
  </si>
  <si>
    <t>M</t>
  </si>
  <si>
    <t>S 1003</t>
  </si>
  <si>
    <t>Hydrogel - 1kg/strom</t>
  </si>
  <si>
    <t>kg</t>
  </si>
  <si>
    <t>-458356378</t>
  </si>
  <si>
    <t>25</t>
  </si>
  <si>
    <t>S 1011</t>
  </si>
  <si>
    <t>Pôdny kondicionér so živinami - 0,1 kg/strom</t>
  </si>
  <si>
    <t>1492094110</t>
  </si>
  <si>
    <t>7*0,1</t>
  </si>
  <si>
    <t>26</t>
  </si>
  <si>
    <t>184102114.S</t>
  </si>
  <si>
    <t>Výsadba dreviny s balom v rovine alebo na svahu do 1:5, priemer balu nad 400 do 500 mm</t>
  </si>
  <si>
    <t>1168001310</t>
  </si>
  <si>
    <t>27</t>
  </si>
  <si>
    <t>s1.1</t>
  </si>
  <si>
    <t>Acer campestre, o 16/18cm</t>
  </si>
  <si>
    <t>-851910322</t>
  </si>
  <si>
    <t>28</t>
  </si>
  <si>
    <t>s2s</t>
  </si>
  <si>
    <t>Prunus ´Acolade´, o 16/18cm</t>
  </si>
  <si>
    <t>904055025</t>
  </si>
  <si>
    <t>29</t>
  </si>
  <si>
    <t>s3s</t>
  </si>
  <si>
    <t>Sophora japonica´, o 16/18cm</t>
  </si>
  <si>
    <t>-1509364868</t>
  </si>
  <si>
    <t>30</t>
  </si>
  <si>
    <t>5812532200</t>
  </si>
  <si>
    <t>Záhradnícky substrát voľne ložený, 200l/strom</t>
  </si>
  <si>
    <t>m3</t>
  </si>
  <si>
    <t>-1704482900</t>
  </si>
  <si>
    <t>7*0,2</t>
  </si>
  <si>
    <t>31</t>
  </si>
  <si>
    <t>2 006</t>
  </si>
  <si>
    <t>Výchovný rez pred výsadbou, odborný rez podľa arboristického štandardu</t>
  </si>
  <si>
    <t>1636341795</t>
  </si>
  <si>
    <t>32</t>
  </si>
  <si>
    <t>184202112.S</t>
  </si>
  <si>
    <t>Zakotvenie dreviny troma a viac kolmi pri priemere kolov do 100 mm pri dĺžke kolov do 3 m</t>
  </si>
  <si>
    <t>-795199579</t>
  </si>
  <si>
    <t>33</t>
  </si>
  <si>
    <t>M 1004</t>
  </si>
  <si>
    <t>Kotviace koly, pr. 60mm. dĺžka 3m, 3ks/strom</t>
  </si>
  <si>
    <t>-15490533</t>
  </si>
  <si>
    <t>34</t>
  </si>
  <si>
    <t>M 1005</t>
  </si>
  <si>
    <t>Kotviace polkoly, pr. 60mm. dĺžka 3 m, 2ks/strom</t>
  </si>
  <si>
    <t>606920460</t>
  </si>
  <si>
    <t>35</t>
  </si>
  <si>
    <t>M 1007</t>
  </si>
  <si>
    <t xml:space="preserve">Viazací a spojovací materiál </t>
  </si>
  <si>
    <t>593804430</t>
  </si>
  <si>
    <t>36</t>
  </si>
  <si>
    <t>184921093.S</t>
  </si>
  <si>
    <t>Mulčovanie rastlín pri hrúbke mulča nad 50 do 100 mm v rovine alebo na svahu do 1:5</t>
  </si>
  <si>
    <t>-1959015119</t>
  </si>
  <si>
    <t>37</t>
  </si>
  <si>
    <t>055410000100.S</t>
  </si>
  <si>
    <t>Mulčovacia kôra smreková, 75 l/strom</t>
  </si>
  <si>
    <t>l</t>
  </si>
  <si>
    <t>-2132442868</t>
  </si>
  <si>
    <t>7"stromov"*75"l"</t>
  </si>
  <si>
    <t>38</t>
  </si>
  <si>
    <t>185804311.S</t>
  </si>
  <si>
    <t>Zaliatie rastlín vodou, plochy jednotlivo do 20 m2</t>
  </si>
  <si>
    <t>-872337557</t>
  </si>
  <si>
    <t>7"stromov"*100/1000</t>
  </si>
  <si>
    <t>39</t>
  </si>
  <si>
    <t>185851111.S</t>
  </si>
  <si>
    <t>Dovoz vody pre zálievku rastlín na vzdialenosť do 6000 m</t>
  </si>
  <si>
    <t>-1345451721</t>
  </si>
  <si>
    <t>4.</t>
  </si>
  <si>
    <t>Výsadba krov</t>
  </si>
  <si>
    <t>40</t>
  </si>
  <si>
    <t>183101212.S</t>
  </si>
  <si>
    <t>Hĺbenie jamiek pre výsadbu v horn. 1-4 s výmenou pôdy do 50% v rovine alebo na svahu do 1:5 objemu nad 0,01 do 0,02 m3</t>
  </si>
  <si>
    <t>745164916</t>
  </si>
  <si>
    <t>41</t>
  </si>
  <si>
    <t>183104231.S</t>
  </si>
  <si>
    <t>Hĺbenie ryhy v horn. 1-4 s výmenou pôdy do 50% v rovine alebo na svahu do 1:5, šírky do 600mm, hĺbky do 500mm</t>
  </si>
  <si>
    <t>m</t>
  </si>
  <si>
    <t>-845410258</t>
  </si>
  <si>
    <t>33,4+22+65,9+14,8</t>
  </si>
  <si>
    <t>42</t>
  </si>
  <si>
    <t>184102111.S</t>
  </si>
  <si>
    <t>Výsadba dreviny s balom v rovine alebo na svahu do 1:5, priemer balu nad 100 do 200 mm</t>
  </si>
  <si>
    <t>-1924705755</t>
  </si>
  <si>
    <t>43</t>
  </si>
  <si>
    <t>k1.1</t>
  </si>
  <si>
    <t>Forsythia x intermedia ´Lynwood´, co 3L, 50/60cm</t>
  </si>
  <si>
    <t>-2079385705</t>
  </si>
  <si>
    <t>44</t>
  </si>
  <si>
    <t>184701112.S</t>
  </si>
  <si>
    <t>Výsadba živého plota do vopred vyhĺbenej ryhy v rovine alebo na svahu do 1:5 z drevín s balom</t>
  </si>
  <si>
    <t>-1245804900</t>
  </si>
  <si>
    <t>45</t>
  </si>
  <si>
    <t>k1</t>
  </si>
  <si>
    <t>Ligustrum vulgare, co 2L, 40/60cm</t>
  </si>
  <si>
    <t>342517586</t>
  </si>
  <si>
    <t>46</t>
  </si>
  <si>
    <t>k2.1</t>
  </si>
  <si>
    <t>Ribes alpinum (Ribes sanguineum), co 2L, 40/60cm</t>
  </si>
  <si>
    <t>499048280</t>
  </si>
  <si>
    <t>47</t>
  </si>
  <si>
    <t>k3</t>
  </si>
  <si>
    <t>Spiraea cinerea, co 2L, 30/40cm</t>
  </si>
  <si>
    <t>802595017</t>
  </si>
  <si>
    <t>48</t>
  </si>
  <si>
    <t>5812532200.k</t>
  </si>
  <si>
    <t>Záhradnícky substrát voľne ložený, 5l/ker</t>
  </si>
  <si>
    <t>-1040490011</t>
  </si>
  <si>
    <t>275*0,05</t>
  </si>
  <si>
    <t>49</t>
  </si>
  <si>
    <t>1117075853</t>
  </si>
  <si>
    <t>50</t>
  </si>
  <si>
    <t>1667436937</t>
  </si>
  <si>
    <t>95*75"l"</t>
  </si>
  <si>
    <t>51</t>
  </si>
  <si>
    <t>2109495424</t>
  </si>
  <si>
    <t>275"krov"*20/1000</t>
  </si>
  <si>
    <t>52</t>
  </si>
  <si>
    <t>1642510288</t>
  </si>
  <si>
    <t>5.</t>
  </si>
  <si>
    <t>Výsev trávnika</t>
  </si>
  <si>
    <t>53</t>
  </si>
  <si>
    <t>122101101.S</t>
  </si>
  <si>
    <t>Odkopávka a prekopávka nezapažená v horninách 1-2 do 100 m3</t>
  </si>
  <si>
    <t>1220042153</t>
  </si>
  <si>
    <t>32*0,05</t>
  </si>
  <si>
    <t>54</t>
  </si>
  <si>
    <t>181101101.S</t>
  </si>
  <si>
    <t>Úprava pláne v zárezoch v hornine 1-4 bez zhutnenia</t>
  </si>
  <si>
    <t>-998014186</t>
  </si>
  <si>
    <t>55</t>
  </si>
  <si>
    <t>564782415.st</t>
  </si>
  <si>
    <t xml:space="preserve">Spracovanie priepustnej podkladovej zmesy primiešaním kameniva fr. 0-16mm v pomere 1:1 v hrúbke 100mm </t>
  </si>
  <si>
    <t>1929775464</t>
  </si>
  <si>
    <t>32"štrkový trávnik"*0,05</t>
  </si>
  <si>
    <t>56</t>
  </si>
  <si>
    <t>583310003200.S</t>
  </si>
  <si>
    <t>Štrkopiesok frakcia 0-16 mm</t>
  </si>
  <si>
    <t>t</t>
  </si>
  <si>
    <t>-811486366</t>
  </si>
  <si>
    <t>32*0,05*1,7"štrkový trávnik"</t>
  </si>
  <si>
    <t>57</t>
  </si>
  <si>
    <t>183403161.S</t>
  </si>
  <si>
    <t>Obrobenie pôdy valcovaním v rovine alebo na svahu do 1:5</t>
  </si>
  <si>
    <t>942233509</t>
  </si>
  <si>
    <t>642"trávnik parkový"+32"trávnik štrkový"</t>
  </si>
  <si>
    <t>58</t>
  </si>
  <si>
    <t>180402115</t>
  </si>
  <si>
    <t>Založenie trávnika parkového výsevom v rovine do 1:5</t>
  </si>
  <si>
    <t>1615644085</t>
  </si>
  <si>
    <t>59</t>
  </si>
  <si>
    <t>0057211500</t>
  </si>
  <si>
    <t>Trávové semeno - zmes - parkový trávnik, 40g/m2</t>
  </si>
  <si>
    <t>-1537199370</t>
  </si>
  <si>
    <t>642"trávnik parkový"*0,04</t>
  </si>
  <si>
    <t>60</t>
  </si>
  <si>
    <t>M 1012</t>
  </si>
  <si>
    <t>Trávna zmes s prímesou suchomilných trvaliek, 5g/m2</t>
  </si>
  <si>
    <t>-647348344</t>
  </si>
  <si>
    <t>32"štrkový trávnik"*0,005</t>
  </si>
  <si>
    <t>6.</t>
  </si>
  <si>
    <t>Predzáhradky</t>
  </si>
  <si>
    <t>61</t>
  </si>
  <si>
    <t>184801131.S</t>
  </si>
  <si>
    <t>PREDZÁHRADKY- Ošetrenie, odburinenie, okopávka vysadených drevín - v rovine alebo na svahu do 1:5-100%</t>
  </si>
  <si>
    <t>2047000976</t>
  </si>
  <si>
    <t>62</t>
  </si>
  <si>
    <t>184801133.S</t>
  </si>
  <si>
    <t>PREDZÁHRADKY -  presadenie krov, trvaliek, cibuľovín v rovine alebo na svahu do 1:5, - 25%</t>
  </si>
  <si>
    <t>2067909608</t>
  </si>
  <si>
    <t>63</t>
  </si>
  <si>
    <t>-513930448</t>
  </si>
  <si>
    <t>64</t>
  </si>
  <si>
    <t>-1709457613</t>
  </si>
  <si>
    <t>65</t>
  </si>
  <si>
    <t>M001</t>
  </si>
  <si>
    <t>Hydrangea quercifolia ´Amethyst´, co 5L, 50/60cm</t>
  </si>
  <si>
    <t>1577806405</t>
  </si>
  <si>
    <t>66</t>
  </si>
  <si>
    <t>M002</t>
  </si>
  <si>
    <t>Paeonia ´Charles White´, co 5L, 20/30cm</t>
  </si>
  <si>
    <t>-1579373799</t>
  </si>
  <si>
    <t>67</t>
  </si>
  <si>
    <t>130806721</t>
  </si>
  <si>
    <t>7*0,05</t>
  </si>
  <si>
    <t>68</t>
  </si>
  <si>
    <t>-921487304</t>
  </si>
  <si>
    <t>69</t>
  </si>
  <si>
    <t>055410000100.S1</t>
  </si>
  <si>
    <t>Mulčovacia kôra smreková, 75 l/m2</t>
  </si>
  <si>
    <t>-848090379</t>
  </si>
  <si>
    <t>14,3*75"l"</t>
  </si>
  <si>
    <t>70</t>
  </si>
  <si>
    <t>-468772097</t>
  </si>
  <si>
    <t>14"krov"*20/1000</t>
  </si>
  <si>
    <t>71</t>
  </si>
  <si>
    <t>-401156618</t>
  </si>
  <si>
    <t>7.</t>
  </si>
  <si>
    <t>Ostatné</t>
  </si>
  <si>
    <t>72</t>
  </si>
  <si>
    <t>162401411.S</t>
  </si>
  <si>
    <t>Vodorovné premiestnenie konárov stromov nad 100 do 300 mm do 3000 m</t>
  </si>
  <si>
    <t>-648918696</t>
  </si>
  <si>
    <t>73</t>
  </si>
  <si>
    <t>162401412.S</t>
  </si>
  <si>
    <t>Vodorovné premiestnenie konárov stromov nad 300 do 500 mm do 3000 m</t>
  </si>
  <si>
    <t>437403291</t>
  </si>
  <si>
    <t>74</t>
  </si>
  <si>
    <t>162401413.S</t>
  </si>
  <si>
    <t>Vodorovné premiestnenie konárov stromov nad 500 do 700 mm do 3000 m</t>
  </si>
  <si>
    <t>744772419</t>
  </si>
  <si>
    <t>75</t>
  </si>
  <si>
    <t>162401421.S</t>
  </si>
  <si>
    <t>Príplatok za každých ďalších 1000 m premiest.,konárov stromov nad 100 do 300 mm po spevnenej ceste</t>
  </si>
  <si>
    <t>-1970044658</t>
  </si>
  <si>
    <t>76</t>
  </si>
  <si>
    <t>162401422.S</t>
  </si>
  <si>
    <t>Príplatok za každých ďalších 1000 m premiest.,konárov stromov nad 300 do 500 mm po spevnenej ceste</t>
  </si>
  <si>
    <t>-547859660</t>
  </si>
  <si>
    <t>77</t>
  </si>
  <si>
    <t>162401423.S</t>
  </si>
  <si>
    <t>Príplatok za každých ďalších 1000 m premiest.,konárov stromov nad 500 do 700 mm po spevnenej ceste</t>
  </si>
  <si>
    <t>-1023158533</t>
  </si>
  <si>
    <t>78</t>
  </si>
  <si>
    <t>162501411.S</t>
  </si>
  <si>
    <t>Vodorovné premiestnenie kmeňov nad 100 do 300 mm do 3000 m</t>
  </si>
  <si>
    <t>-1783020032</t>
  </si>
  <si>
    <t>79</t>
  </si>
  <si>
    <t>162501412.S</t>
  </si>
  <si>
    <t>Vodorovné premiestnenie kmeňov nad 300 do 500 mm do 3000 m</t>
  </si>
  <si>
    <t>-2052012222</t>
  </si>
  <si>
    <t>80</t>
  </si>
  <si>
    <t>162501413.S</t>
  </si>
  <si>
    <t>Vodorovné premiestnenie kmeňov nad 500 do 700 mm do 3000 m</t>
  </si>
  <si>
    <t>2007823656</t>
  </si>
  <si>
    <t>81</t>
  </si>
  <si>
    <t>162501421.S</t>
  </si>
  <si>
    <t>Príplatok za každých ďalších 1000 m premiest.,kmeňov stromov nad 100 do 300 mm po spevnenej ceste</t>
  </si>
  <si>
    <t>1514340794</t>
  </si>
  <si>
    <t>82</t>
  </si>
  <si>
    <t>162501422.S</t>
  </si>
  <si>
    <t>Príplatok za každých ďalších 1000 m premiest.,kmeňov stromov nad 300 do 500 mm po spevnenej ceste</t>
  </si>
  <si>
    <t>1163410046</t>
  </si>
  <si>
    <t>83</t>
  </si>
  <si>
    <t>162501423.S</t>
  </si>
  <si>
    <t>Príplatok za každých ďalších 1000 m premiest.,kmeňov stromov nad 500 do 700 mm po spevnenej ceste</t>
  </si>
  <si>
    <t>-1569877978</t>
  </si>
  <si>
    <t>84</t>
  </si>
  <si>
    <t>162601411.S</t>
  </si>
  <si>
    <t>Vodorovné premiestnenie pňov nad 100 do 300 mm do 3000 m</t>
  </si>
  <si>
    <t>-503304275</t>
  </si>
  <si>
    <t>85</t>
  </si>
  <si>
    <t>162601412.S</t>
  </si>
  <si>
    <t>Vodorovné premiestnenie pňov nad 300 do 500 mm do 3000 m</t>
  </si>
  <si>
    <t>346730014</t>
  </si>
  <si>
    <t>86</t>
  </si>
  <si>
    <t>162601413.S</t>
  </si>
  <si>
    <t>Vodorovné premiestnenie pňov nad 500 do 700 mm do 3000 m</t>
  </si>
  <si>
    <t>-946305936</t>
  </si>
  <si>
    <t>87</t>
  </si>
  <si>
    <t>162601421.S</t>
  </si>
  <si>
    <t>Príplatok za každých ďalších 1000 m premiest.,pňov nad 100 do 300 mm po spevnenej ceste</t>
  </si>
  <si>
    <t>1637397956</t>
  </si>
  <si>
    <t>88</t>
  </si>
  <si>
    <t>162601422.S</t>
  </si>
  <si>
    <t>Príplatok za každých ďalších 1000 m premiest.,pňov nad 300 do 500 mm po spevnenej ceste</t>
  </si>
  <si>
    <t>-1915999038</t>
  </si>
  <si>
    <t>89</t>
  </si>
  <si>
    <t>162601423.S</t>
  </si>
  <si>
    <t>Príplatok za každých ďalších 1000 m premiest.,pňov nad 500 do 700 mm po spevnenej ceste</t>
  </si>
  <si>
    <t>1437037989</t>
  </si>
  <si>
    <t>90</t>
  </si>
  <si>
    <t>162301500.S</t>
  </si>
  <si>
    <t>Vodorovné premiestnenie vyklčovaných krovín do priemeru kmeňa 100 mm na vzdialenosť 3000 m</t>
  </si>
  <si>
    <t>-1915896295</t>
  </si>
  <si>
    <t>91</t>
  </si>
  <si>
    <t>162301509.S</t>
  </si>
  <si>
    <t>Príplatok za každých ďalších 1000 m premiest., vyklčovaných krovín po spevnenej ceste</t>
  </si>
  <si>
    <t>807122768</t>
  </si>
  <si>
    <t>92</t>
  </si>
  <si>
    <t>171201201</t>
  </si>
  <si>
    <t>Poplatok za uloženie sypaniny na skládky do 100 m3</t>
  </si>
  <si>
    <t>1574415176</t>
  </si>
  <si>
    <t>(764*0,05)+(32*0,05)*1,2*1,4</t>
  </si>
  <si>
    <t>998231312.1</t>
  </si>
  <si>
    <t xml:space="preserve">Poplatok za uloženie drevnej hmoty </t>
  </si>
  <si>
    <t>1957218086</t>
  </si>
  <si>
    <t>998231311.S</t>
  </si>
  <si>
    <t>Presun hmôt pre sadovnícke a krajinárske úpravy do 5000 m vodorovne bez zvislého presunu</t>
  </si>
  <si>
    <t>1181451833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</si>
</sst>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167" fontId="18" fillId="0" borderId="0" xfId="0" applyNumberFormat="1" applyFont="1" applyBorder="1" applyAlignment="1" applyProtection="1">
      <alignment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 x14ac:dyDescent="0.2">
      <c r="AR2" s="172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 x14ac:dyDescent="0.2">
      <c r="B4" s="18"/>
      <c r="D4" s="19" t="s">
        <v>8</v>
      </c>
      <c r="AR4" s="18"/>
      <c r="AS4" s="20" t="s">
        <v>9</v>
      </c>
      <c r="BS4" s="15" t="s">
        <v>6</v>
      </c>
    </row>
    <row r="5" spans="1:74" s="1" customFormat="1" ht="12" customHeight="1" x14ac:dyDescent="0.2">
      <c r="B5" s="18"/>
      <c r="D5" s="21" t="s">
        <v>10</v>
      </c>
      <c r="K5" s="200" t="s">
        <v>11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8"/>
      <c r="BS5" s="15" t="s">
        <v>6</v>
      </c>
    </row>
    <row r="6" spans="1:74" s="1" customFormat="1" ht="36.950000000000003" customHeight="1" x14ac:dyDescent="0.2">
      <c r="B6" s="18"/>
      <c r="D6" s="23" t="s">
        <v>12</v>
      </c>
      <c r="K6" s="201" t="s">
        <v>13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8"/>
      <c r="BS6" s="15" t="s">
        <v>6</v>
      </c>
    </row>
    <row r="7" spans="1:74" s="1" customFormat="1" ht="12" customHeight="1" x14ac:dyDescent="0.2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 x14ac:dyDescent="0.2">
      <c r="B8" s="18"/>
      <c r="D8" s="24" t="s">
        <v>16</v>
      </c>
      <c r="K8" s="22" t="s">
        <v>17</v>
      </c>
      <c r="AK8" s="24" t="s">
        <v>18</v>
      </c>
      <c r="AN8" s="22" t="s">
        <v>19</v>
      </c>
      <c r="AR8" s="18"/>
      <c r="BS8" s="15" t="s">
        <v>6</v>
      </c>
    </row>
    <row r="9" spans="1:74" s="1" customFormat="1" ht="14.45" customHeight="1" x14ac:dyDescent="0.2">
      <c r="B9" s="18"/>
      <c r="AR9" s="18"/>
      <c r="BS9" s="15" t="s">
        <v>6</v>
      </c>
    </row>
    <row r="10" spans="1:74" s="1" customFormat="1" ht="12" customHeight="1" x14ac:dyDescent="0.2">
      <c r="B10" s="18"/>
      <c r="D10" s="24" t="s">
        <v>20</v>
      </c>
      <c r="AK10" s="24" t="s">
        <v>21</v>
      </c>
      <c r="AN10" s="22" t="s">
        <v>1</v>
      </c>
      <c r="AR10" s="18"/>
      <c r="BS10" s="15" t="s">
        <v>6</v>
      </c>
    </row>
    <row r="11" spans="1:74" s="1" customFormat="1" ht="18.399999999999999" customHeight="1" x14ac:dyDescent="0.2">
      <c r="B11" s="18"/>
      <c r="E11" s="22" t="s">
        <v>22</v>
      </c>
      <c r="AK11" s="24" t="s">
        <v>23</v>
      </c>
      <c r="AN11" s="22" t="s">
        <v>1</v>
      </c>
      <c r="AR11" s="18"/>
      <c r="BS11" s="15" t="s">
        <v>6</v>
      </c>
    </row>
    <row r="12" spans="1:74" s="1" customFormat="1" ht="6.95" customHeight="1" x14ac:dyDescent="0.2">
      <c r="B12" s="18"/>
      <c r="AR12" s="18"/>
      <c r="BS12" s="15" t="s">
        <v>6</v>
      </c>
    </row>
    <row r="13" spans="1:74" s="1" customFormat="1" ht="12" customHeight="1" x14ac:dyDescent="0.2">
      <c r="B13" s="18"/>
      <c r="D13" s="24" t="s">
        <v>24</v>
      </c>
      <c r="AK13" s="24" t="s">
        <v>21</v>
      </c>
      <c r="AN13" s="22" t="s">
        <v>1</v>
      </c>
      <c r="AR13" s="18"/>
      <c r="BS13" s="15" t="s">
        <v>6</v>
      </c>
    </row>
    <row r="14" spans="1:74" ht="12.75" x14ac:dyDescent="0.2">
      <c r="B14" s="18"/>
      <c r="E14" s="22" t="s">
        <v>25</v>
      </c>
      <c r="AK14" s="24" t="s">
        <v>23</v>
      </c>
      <c r="AN14" s="22" t="s">
        <v>1</v>
      </c>
      <c r="AR14" s="18"/>
      <c r="BS14" s="15" t="s">
        <v>6</v>
      </c>
    </row>
    <row r="15" spans="1:74" s="1" customFormat="1" ht="6.95" customHeight="1" x14ac:dyDescent="0.2">
      <c r="B15" s="18"/>
      <c r="AR15" s="18"/>
      <c r="BS15" s="15" t="s">
        <v>3</v>
      </c>
    </row>
    <row r="16" spans="1:74" s="1" customFormat="1" ht="12" customHeight="1" x14ac:dyDescent="0.2">
      <c r="B16" s="18"/>
      <c r="D16" s="24" t="s">
        <v>26</v>
      </c>
      <c r="AK16" s="24" t="s">
        <v>21</v>
      </c>
      <c r="AN16" s="22" t="s">
        <v>1</v>
      </c>
      <c r="AR16" s="18"/>
      <c r="BS16" s="15" t="s">
        <v>3</v>
      </c>
    </row>
    <row r="17" spans="1:71" s="1" customFormat="1" ht="18.399999999999999" customHeight="1" x14ac:dyDescent="0.2">
      <c r="B17" s="18"/>
      <c r="E17" s="22" t="s">
        <v>27</v>
      </c>
      <c r="AK17" s="24" t="s">
        <v>23</v>
      </c>
      <c r="AN17" s="22" t="s">
        <v>1</v>
      </c>
      <c r="AR17" s="18"/>
      <c r="BS17" s="15" t="s">
        <v>28</v>
      </c>
    </row>
    <row r="18" spans="1:71" s="1" customFormat="1" ht="6.95" customHeight="1" x14ac:dyDescent="0.2">
      <c r="B18" s="18"/>
      <c r="AR18" s="18"/>
      <c r="BS18" s="15" t="s">
        <v>29</v>
      </c>
    </row>
    <row r="19" spans="1:71" s="1" customFormat="1" ht="12" customHeight="1" x14ac:dyDescent="0.2">
      <c r="B19" s="18"/>
      <c r="D19" s="24" t="s">
        <v>30</v>
      </c>
      <c r="AK19" s="24" t="s">
        <v>21</v>
      </c>
      <c r="AN19" s="22" t="s">
        <v>1</v>
      </c>
      <c r="AR19" s="18"/>
      <c r="BS19" s="15" t="s">
        <v>29</v>
      </c>
    </row>
    <row r="20" spans="1:71" s="1" customFormat="1" ht="18.399999999999999" customHeight="1" x14ac:dyDescent="0.2">
      <c r="B20" s="18"/>
      <c r="E20" s="22" t="s">
        <v>31</v>
      </c>
      <c r="AK20" s="24" t="s">
        <v>23</v>
      </c>
      <c r="AN20" s="22" t="s">
        <v>1</v>
      </c>
      <c r="AR20" s="18"/>
      <c r="BS20" s="15" t="s">
        <v>28</v>
      </c>
    </row>
    <row r="21" spans="1:71" s="1" customFormat="1" ht="6.95" customHeight="1" x14ac:dyDescent="0.2">
      <c r="B21" s="18"/>
      <c r="AR21" s="18"/>
    </row>
    <row r="22" spans="1:71" s="1" customFormat="1" ht="12" customHeight="1" x14ac:dyDescent="0.2">
      <c r="B22" s="18"/>
      <c r="D22" s="24" t="s">
        <v>32</v>
      </c>
      <c r="AR22" s="18"/>
    </row>
    <row r="23" spans="1:71" s="1" customFormat="1" ht="16.5" customHeight="1" x14ac:dyDescent="0.2">
      <c r="B23" s="18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8"/>
    </row>
    <row r="24" spans="1:71" s="1" customFormat="1" ht="6.95" customHeight="1" x14ac:dyDescent="0.2">
      <c r="B24" s="18"/>
      <c r="AR24" s="18"/>
    </row>
    <row r="25" spans="1:71" s="1" customFormat="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 x14ac:dyDescent="0.2">
      <c r="A26" s="27"/>
      <c r="B26" s="28"/>
      <c r="C26" s="27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3">
        <f>ROUND(AG94,2)</f>
        <v>0</v>
      </c>
      <c r="AL26" s="204"/>
      <c r="AM26" s="204"/>
      <c r="AN26" s="204"/>
      <c r="AO26" s="204"/>
      <c r="AP26" s="27"/>
      <c r="AQ26" s="27"/>
      <c r="AR26" s="28"/>
      <c r="BE26" s="27"/>
    </row>
    <row r="27" spans="1:71" s="2" customFormat="1" ht="6.95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05" t="s">
        <v>34</v>
      </c>
      <c r="M28" s="205"/>
      <c r="N28" s="205"/>
      <c r="O28" s="205"/>
      <c r="P28" s="205"/>
      <c r="Q28" s="27"/>
      <c r="R28" s="27"/>
      <c r="S28" s="27"/>
      <c r="T28" s="27"/>
      <c r="U28" s="27"/>
      <c r="V28" s="27"/>
      <c r="W28" s="205" t="s">
        <v>35</v>
      </c>
      <c r="X28" s="205"/>
      <c r="Y28" s="205"/>
      <c r="Z28" s="205"/>
      <c r="AA28" s="205"/>
      <c r="AB28" s="205"/>
      <c r="AC28" s="205"/>
      <c r="AD28" s="205"/>
      <c r="AE28" s="205"/>
      <c r="AF28" s="27"/>
      <c r="AG28" s="27"/>
      <c r="AH28" s="27"/>
      <c r="AI28" s="27"/>
      <c r="AJ28" s="27"/>
      <c r="AK28" s="205" t="s">
        <v>36</v>
      </c>
      <c r="AL28" s="205"/>
      <c r="AM28" s="205"/>
      <c r="AN28" s="205"/>
      <c r="AO28" s="205"/>
      <c r="AP28" s="27"/>
      <c r="AQ28" s="27"/>
      <c r="AR28" s="28"/>
      <c r="BE28" s="27"/>
    </row>
    <row r="29" spans="1:71" s="3" customFormat="1" ht="14.45" customHeight="1" x14ac:dyDescent="0.2">
      <c r="B29" s="32"/>
      <c r="D29" s="24" t="s">
        <v>37</v>
      </c>
      <c r="F29" s="24" t="s">
        <v>38</v>
      </c>
      <c r="L29" s="190">
        <v>0.2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2"/>
    </row>
    <row r="30" spans="1:71" s="3" customFormat="1" ht="14.45" customHeight="1" x14ac:dyDescent="0.2">
      <c r="B30" s="32"/>
      <c r="F30" s="24" t="s">
        <v>39</v>
      </c>
      <c r="L30" s="190">
        <v>0.2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2"/>
    </row>
    <row r="31" spans="1:71" s="3" customFormat="1" ht="14.45" hidden="1" customHeight="1" x14ac:dyDescent="0.2">
      <c r="B31" s="32"/>
      <c r="F31" s="24" t="s">
        <v>40</v>
      </c>
      <c r="L31" s="190">
        <v>0.2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2"/>
    </row>
    <row r="32" spans="1:71" s="3" customFormat="1" ht="14.45" hidden="1" customHeight="1" x14ac:dyDescent="0.2">
      <c r="B32" s="32"/>
      <c r="F32" s="24" t="s">
        <v>41</v>
      </c>
      <c r="L32" s="190">
        <v>0.2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2"/>
    </row>
    <row r="33" spans="1:57" s="3" customFormat="1" ht="14.45" hidden="1" customHeight="1" x14ac:dyDescent="0.2">
      <c r="B33" s="32"/>
      <c r="F33" s="24" t="s">
        <v>42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2"/>
    </row>
    <row r="34" spans="1:57" s="2" customFormat="1" ht="6.95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 x14ac:dyDescent="0.2">
      <c r="A35" s="27"/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91" t="s">
        <v>45</v>
      </c>
      <c r="Y35" s="192"/>
      <c r="Z35" s="192"/>
      <c r="AA35" s="192"/>
      <c r="AB35" s="192"/>
      <c r="AC35" s="35"/>
      <c r="AD35" s="35"/>
      <c r="AE35" s="35"/>
      <c r="AF35" s="35"/>
      <c r="AG35" s="35"/>
      <c r="AH35" s="35"/>
      <c r="AI35" s="35"/>
      <c r="AJ35" s="35"/>
      <c r="AK35" s="193">
        <f>SUM(AK26:AK33)</f>
        <v>0</v>
      </c>
      <c r="AL35" s="192"/>
      <c r="AM35" s="192"/>
      <c r="AN35" s="192"/>
      <c r="AO35" s="194"/>
      <c r="AP35" s="33"/>
      <c r="AQ35" s="33"/>
      <c r="AR35" s="28"/>
      <c r="BE35" s="27"/>
    </row>
    <row r="36" spans="1:57" s="2" customFormat="1" ht="6.95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 x14ac:dyDescent="0.2">
      <c r="B38" s="18"/>
      <c r="AR38" s="18"/>
    </row>
    <row r="39" spans="1:57" s="1" customFormat="1" ht="14.45" customHeight="1" x14ac:dyDescent="0.2">
      <c r="B39" s="18"/>
      <c r="AR39" s="18"/>
    </row>
    <row r="40" spans="1:57" s="1" customFormat="1" ht="14.45" customHeight="1" x14ac:dyDescent="0.2">
      <c r="B40" s="18"/>
      <c r="AR40" s="18"/>
    </row>
    <row r="41" spans="1:57" s="1" customFormat="1" ht="14.45" customHeight="1" x14ac:dyDescent="0.2">
      <c r="B41" s="18"/>
      <c r="AR41" s="18"/>
    </row>
    <row r="42" spans="1:57" s="1" customFormat="1" ht="14.45" customHeight="1" x14ac:dyDescent="0.2">
      <c r="B42" s="18"/>
      <c r="AR42" s="18"/>
    </row>
    <row r="43" spans="1:57" s="1" customFormat="1" ht="14.45" customHeight="1" x14ac:dyDescent="0.2">
      <c r="B43" s="18"/>
      <c r="AR43" s="18"/>
    </row>
    <row r="44" spans="1:57" s="1" customFormat="1" ht="14.45" customHeight="1" x14ac:dyDescent="0.2">
      <c r="B44" s="18"/>
      <c r="AR44" s="18"/>
    </row>
    <row r="45" spans="1:57" s="1" customFormat="1" ht="14.45" customHeight="1" x14ac:dyDescent="0.2">
      <c r="B45" s="18"/>
      <c r="AR45" s="18"/>
    </row>
    <row r="46" spans="1:57" s="1" customFormat="1" ht="14.45" customHeight="1" x14ac:dyDescent="0.2">
      <c r="B46" s="18"/>
      <c r="AR46" s="18"/>
    </row>
    <row r="47" spans="1:57" s="1" customFormat="1" ht="14.45" customHeight="1" x14ac:dyDescent="0.2">
      <c r="B47" s="18"/>
      <c r="AR47" s="18"/>
    </row>
    <row r="48" spans="1:57" s="1" customFormat="1" ht="14.45" customHeight="1" x14ac:dyDescent="0.2">
      <c r="B48" s="18"/>
      <c r="AR48" s="18"/>
    </row>
    <row r="49" spans="1:57" s="2" customFormat="1" ht="14.45" customHeight="1" x14ac:dyDescent="0.2">
      <c r="B49" s="37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2.75" x14ac:dyDescent="0.2">
      <c r="A60" s="27"/>
      <c r="B60" s="28"/>
      <c r="C60" s="27"/>
      <c r="D60" s="40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48</v>
      </c>
      <c r="AI60" s="30"/>
      <c r="AJ60" s="30"/>
      <c r="AK60" s="30"/>
      <c r="AL60" s="30"/>
      <c r="AM60" s="40" t="s">
        <v>49</v>
      </c>
      <c r="AN60" s="30"/>
      <c r="AO60" s="30"/>
      <c r="AP60" s="27"/>
      <c r="AQ60" s="27"/>
      <c r="AR60" s="28"/>
      <c r="BE60" s="27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2.75" x14ac:dyDescent="0.2">
      <c r="A64" s="27"/>
      <c r="B64" s="28"/>
      <c r="C64" s="27"/>
      <c r="D64" s="38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51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2.75" x14ac:dyDescent="0.2">
      <c r="A75" s="27"/>
      <c r="B75" s="28"/>
      <c r="C75" s="27"/>
      <c r="D75" s="40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48</v>
      </c>
      <c r="AI75" s="30"/>
      <c r="AJ75" s="30"/>
      <c r="AK75" s="30"/>
      <c r="AL75" s="30"/>
      <c r="AM75" s="40" t="s">
        <v>49</v>
      </c>
      <c r="AN75" s="30"/>
      <c r="AO75" s="30"/>
      <c r="AP75" s="27"/>
      <c r="AQ75" s="27"/>
      <c r="AR75" s="28"/>
      <c r="BE75" s="27"/>
    </row>
    <row r="76" spans="1:57" s="2" customFormat="1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5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5" customHeight="1" x14ac:dyDescent="0.2">
      <c r="A82" s="27"/>
      <c r="B82" s="28"/>
      <c r="C82" s="19" t="s">
        <v>52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6"/>
      <c r="C84" s="24" t="s">
        <v>10</v>
      </c>
      <c r="L84" s="4" t="str">
        <f>K5</f>
        <v>20-21</v>
      </c>
      <c r="AR84" s="46"/>
    </row>
    <row r="85" spans="1:91" s="5" customFormat="1" ht="36.950000000000003" customHeight="1" x14ac:dyDescent="0.2">
      <c r="B85" s="47"/>
      <c r="C85" s="48" t="s">
        <v>12</v>
      </c>
      <c r="L85" s="179" t="str">
        <f>K6</f>
        <v>TT_DVOR 2_Hospodárska od Sládkovičovej po Študentskú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R85" s="47"/>
    </row>
    <row r="86" spans="1:91" s="2" customFormat="1" ht="6.95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Trnava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18</v>
      </c>
      <c r="AJ87" s="27"/>
      <c r="AK87" s="27"/>
      <c r="AL87" s="27"/>
      <c r="AM87" s="181" t="str">
        <f>IF(AN8= "","",AN8)</f>
        <v>15. 8. 2020</v>
      </c>
      <c r="AN87" s="181"/>
      <c r="AO87" s="27"/>
      <c r="AP87" s="27"/>
      <c r="AQ87" s="27"/>
      <c r="AR87" s="28"/>
      <c r="BE87" s="27"/>
    </row>
    <row r="88" spans="1:91" s="2" customFormat="1" ht="6.95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 x14ac:dyDescent="0.2">
      <c r="A89" s="27"/>
      <c r="B89" s="28"/>
      <c r="C89" s="24" t="s">
        <v>20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mesto Trnava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182" t="str">
        <f>IF(E17="","",E17)</f>
        <v>Rudbeckia s.r.o.</v>
      </c>
      <c r="AN89" s="183"/>
      <c r="AO89" s="183"/>
      <c r="AP89" s="183"/>
      <c r="AQ89" s="27"/>
      <c r="AR89" s="28"/>
      <c r="AS89" s="184" t="s">
        <v>53</v>
      </c>
      <c r="AT89" s="185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" customHeight="1" x14ac:dyDescent="0.2">
      <c r="A90" s="27"/>
      <c r="B90" s="28"/>
      <c r="C90" s="24" t="s">
        <v>24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30</v>
      </c>
      <c r="AJ90" s="27"/>
      <c r="AK90" s="27"/>
      <c r="AL90" s="27"/>
      <c r="AM90" s="182" t="str">
        <f>IF(E20="","",E20)</f>
        <v>Ing. Júlia Straňáková</v>
      </c>
      <c r="AN90" s="183"/>
      <c r="AO90" s="183"/>
      <c r="AP90" s="183"/>
      <c r="AQ90" s="27"/>
      <c r="AR90" s="28"/>
      <c r="AS90" s="186"/>
      <c r="AT90" s="187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86"/>
      <c r="AT91" s="187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 x14ac:dyDescent="0.2">
      <c r="A92" s="27"/>
      <c r="B92" s="28"/>
      <c r="C92" s="174" t="s">
        <v>54</v>
      </c>
      <c r="D92" s="175"/>
      <c r="E92" s="175"/>
      <c r="F92" s="175"/>
      <c r="G92" s="175"/>
      <c r="H92" s="55"/>
      <c r="I92" s="176" t="s">
        <v>55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56</v>
      </c>
      <c r="AH92" s="175"/>
      <c r="AI92" s="175"/>
      <c r="AJ92" s="175"/>
      <c r="AK92" s="175"/>
      <c r="AL92" s="175"/>
      <c r="AM92" s="175"/>
      <c r="AN92" s="176" t="s">
        <v>57</v>
      </c>
      <c r="AO92" s="175"/>
      <c r="AP92" s="178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  <c r="BE92" s="27"/>
    </row>
    <row r="93" spans="1:91" s="2" customFormat="1" ht="10.9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50000000000003" customHeight="1" x14ac:dyDescent="0.2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8">
        <f>ROUND(AG95,2)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791.27430000000004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7" customFormat="1" ht="16.5" customHeight="1" x14ac:dyDescent="0.2">
      <c r="A95" s="74" t="s">
        <v>77</v>
      </c>
      <c r="B95" s="75"/>
      <c r="C95" s="76"/>
      <c r="D95" s="197" t="s">
        <v>78</v>
      </c>
      <c r="E95" s="197"/>
      <c r="F95" s="197"/>
      <c r="G95" s="197"/>
      <c r="H95" s="197"/>
      <c r="I95" s="77"/>
      <c r="J95" s="197" t="s">
        <v>79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5">
        <f>'2.SO3 - Sadové úpravy'!J30</f>
        <v>0</v>
      </c>
      <c r="AH95" s="196"/>
      <c r="AI95" s="196"/>
      <c r="AJ95" s="196"/>
      <c r="AK95" s="196"/>
      <c r="AL95" s="196"/>
      <c r="AM95" s="196"/>
      <c r="AN95" s="195">
        <f>SUM(AG95,AT95)</f>
        <v>0</v>
      </c>
      <c r="AO95" s="196"/>
      <c r="AP95" s="196"/>
      <c r="AQ95" s="78" t="s">
        <v>80</v>
      </c>
      <c r="AR95" s="75"/>
      <c r="AS95" s="79">
        <v>0</v>
      </c>
      <c r="AT95" s="80">
        <f>ROUND(SUM(AV95:AW95),2)</f>
        <v>0</v>
      </c>
      <c r="AU95" s="81">
        <f>'2.SO3 - Sadové úpravy'!P125</f>
        <v>791.27429499999994</v>
      </c>
      <c r="AV95" s="80">
        <f>'2.SO3 - Sadové úpravy'!J33</f>
        <v>0</v>
      </c>
      <c r="AW95" s="80">
        <f>'2.SO3 - Sadové úpravy'!J34</f>
        <v>0</v>
      </c>
      <c r="AX95" s="80">
        <f>'2.SO3 - Sadové úpravy'!J35</f>
        <v>0</v>
      </c>
      <c r="AY95" s="80">
        <f>'2.SO3 - Sadové úpravy'!J36</f>
        <v>0</v>
      </c>
      <c r="AZ95" s="80">
        <f>'2.SO3 - Sadové úpravy'!F33</f>
        <v>0</v>
      </c>
      <c r="BA95" s="80">
        <f>'2.SO3 - Sadové úpravy'!F34</f>
        <v>0</v>
      </c>
      <c r="BB95" s="80">
        <f>'2.SO3 - Sadové úpravy'!F35</f>
        <v>0</v>
      </c>
      <c r="BC95" s="80">
        <f>'2.SO3 - Sadové úpravy'!F36</f>
        <v>0</v>
      </c>
      <c r="BD95" s="82">
        <f>'2.SO3 - Sadové úpravy'!F37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73</v>
      </c>
    </row>
    <row r="96" spans="1:91" s="2" customFormat="1" ht="30" customHeight="1" x14ac:dyDescent="0.2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5" customHeight="1" x14ac:dyDescent="0.2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.SO3 - Sadové úpravy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49"/>
  <sheetViews>
    <sheetView showGridLines="0" tabSelected="1" topLeftCell="A234" workbookViewId="0">
      <selection activeCell="I249" sqref="I24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4"/>
    </row>
    <row r="2" spans="1:46" s="1" customFormat="1" ht="36.950000000000003" customHeight="1" x14ac:dyDescent="0.2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5" t="s">
        <v>82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24.95" customHeight="1" x14ac:dyDescent="0.2">
      <c r="B4" s="18"/>
      <c r="D4" s="19" t="s">
        <v>83</v>
      </c>
      <c r="L4" s="18"/>
      <c r="M4" s="85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207" t="str">
        <f>'Rekapitulácia stavby'!K6</f>
        <v>TT_DVOR 2_Hospodárska od Sládkovičovej po Študentskú</v>
      </c>
      <c r="F7" s="208"/>
      <c r="G7" s="208"/>
      <c r="H7" s="208"/>
      <c r="L7" s="18"/>
    </row>
    <row r="8" spans="1:46" s="2" customFormat="1" ht="12" customHeight="1" x14ac:dyDescent="0.2">
      <c r="A8" s="27"/>
      <c r="B8" s="28"/>
      <c r="C8" s="27"/>
      <c r="D8" s="24" t="s">
        <v>84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 x14ac:dyDescent="0.2">
      <c r="A9" s="27"/>
      <c r="B9" s="28"/>
      <c r="C9" s="27"/>
      <c r="D9" s="27"/>
      <c r="E9" s="179" t="s">
        <v>85</v>
      </c>
      <c r="F9" s="206"/>
      <c r="G9" s="206"/>
      <c r="H9" s="206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x14ac:dyDescent="0.2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 x14ac:dyDescent="0.2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 x14ac:dyDescent="0.2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>
        <v>44596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 x14ac:dyDescent="0.2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 x14ac:dyDescent="0.2">
      <c r="A14" s="27"/>
      <c r="B14" s="28"/>
      <c r="C14" s="27"/>
      <c r="D14" s="24" t="s">
        <v>20</v>
      </c>
      <c r="E14" s="27"/>
      <c r="F14" s="27"/>
      <c r="G14" s="27"/>
      <c r="H14" s="27"/>
      <c r="I14" s="24" t="s">
        <v>21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 x14ac:dyDescent="0.2">
      <c r="A15" s="27"/>
      <c r="B15" s="28"/>
      <c r="C15" s="27"/>
      <c r="D15" s="27"/>
      <c r="E15" s="22" t="s">
        <v>22</v>
      </c>
      <c r="F15" s="27"/>
      <c r="G15" s="27"/>
      <c r="H15" s="27"/>
      <c r="I15" s="24" t="s">
        <v>23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 x14ac:dyDescent="0.2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 x14ac:dyDescent="0.2">
      <c r="A17" s="27"/>
      <c r="B17" s="28"/>
      <c r="C17" s="27"/>
      <c r="D17" s="24" t="s">
        <v>24</v>
      </c>
      <c r="E17" s="27"/>
      <c r="F17" s="27"/>
      <c r="G17" s="27"/>
      <c r="H17" s="27"/>
      <c r="I17" s="24" t="s">
        <v>21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 x14ac:dyDescent="0.2">
      <c r="A18" s="27"/>
      <c r="B18" s="28"/>
      <c r="C18" s="27"/>
      <c r="D18" s="27"/>
      <c r="E18" s="200" t="str">
        <f>'Rekapitulácia stavby'!E14</f>
        <v xml:space="preserve"> </v>
      </c>
      <c r="F18" s="200"/>
      <c r="G18" s="200"/>
      <c r="H18" s="200"/>
      <c r="I18" s="24" t="s">
        <v>23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 x14ac:dyDescent="0.2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21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 x14ac:dyDescent="0.2">
      <c r="A21" s="27"/>
      <c r="B21" s="28"/>
      <c r="C21" s="27"/>
      <c r="D21" s="27"/>
      <c r="E21" s="22" t="s">
        <v>27</v>
      </c>
      <c r="F21" s="27"/>
      <c r="G21" s="27"/>
      <c r="H21" s="27"/>
      <c r="I21" s="24" t="s">
        <v>23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 x14ac:dyDescent="0.2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 x14ac:dyDescent="0.2">
      <c r="A23" s="27"/>
      <c r="B23" s="28"/>
      <c r="C23" s="27"/>
      <c r="D23" s="24" t="s">
        <v>30</v>
      </c>
      <c r="E23" s="27"/>
      <c r="F23" s="27"/>
      <c r="G23" s="27"/>
      <c r="H23" s="27"/>
      <c r="I23" s="24" t="s">
        <v>21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 x14ac:dyDescent="0.2">
      <c r="A24" s="27"/>
      <c r="B24" s="28"/>
      <c r="C24" s="27"/>
      <c r="D24" s="27"/>
      <c r="E24" s="22" t="s">
        <v>31</v>
      </c>
      <c r="F24" s="27"/>
      <c r="G24" s="27"/>
      <c r="H24" s="27"/>
      <c r="I24" s="24" t="s">
        <v>23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 x14ac:dyDescent="0.2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 x14ac:dyDescent="0.2">
      <c r="A26" s="27"/>
      <c r="B26" s="28"/>
      <c r="C26" s="27"/>
      <c r="D26" s="24" t="s">
        <v>32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 x14ac:dyDescent="0.2">
      <c r="A27" s="86"/>
      <c r="B27" s="87"/>
      <c r="C27" s="86"/>
      <c r="D27" s="86"/>
      <c r="E27" s="202" t="s">
        <v>1</v>
      </c>
      <c r="F27" s="202"/>
      <c r="G27" s="202"/>
      <c r="H27" s="202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 x14ac:dyDescent="0.2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 x14ac:dyDescent="0.2">
      <c r="A30" s="27"/>
      <c r="B30" s="28"/>
      <c r="C30" s="27"/>
      <c r="D30" s="89" t="s">
        <v>33</v>
      </c>
      <c r="E30" s="27"/>
      <c r="F30" s="27"/>
      <c r="G30" s="27"/>
      <c r="H30" s="27"/>
      <c r="I30" s="27"/>
      <c r="J30" s="66">
        <f>ROUND(J125,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 x14ac:dyDescent="0.2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 x14ac:dyDescent="0.2">
      <c r="A32" s="27"/>
      <c r="B32" s="28"/>
      <c r="C32" s="27"/>
      <c r="D32" s="27"/>
      <c r="E32" s="27"/>
      <c r="F32" s="31" t="s">
        <v>35</v>
      </c>
      <c r="G32" s="27"/>
      <c r="H32" s="27"/>
      <c r="I32" s="31" t="s">
        <v>34</v>
      </c>
      <c r="J32" s="31" t="s">
        <v>36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 x14ac:dyDescent="0.2">
      <c r="A33" s="27"/>
      <c r="B33" s="28"/>
      <c r="C33" s="27"/>
      <c r="D33" s="90" t="s">
        <v>37</v>
      </c>
      <c r="E33" s="24" t="s">
        <v>38</v>
      </c>
      <c r="F33" s="91">
        <f>ROUND((SUM(BE125:BE248)),  2)</f>
        <v>0</v>
      </c>
      <c r="G33" s="27"/>
      <c r="H33" s="27"/>
      <c r="I33" s="92">
        <v>0.2</v>
      </c>
      <c r="J33" s="91">
        <f>ROUND(((SUM(BE125:BE248))*I33),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 x14ac:dyDescent="0.2">
      <c r="A34" s="27"/>
      <c r="B34" s="28"/>
      <c r="C34" s="27"/>
      <c r="D34" s="27"/>
      <c r="E34" s="24" t="s">
        <v>39</v>
      </c>
      <c r="F34" s="91">
        <f>ROUND((SUM(BF125:BF248)),  2)</f>
        <v>0</v>
      </c>
      <c r="G34" s="27"/>
      <c r="H34" s="27"/>
      <c r="I34" s="92">
        <v>0.2</v>
      </c>
      <c r="J34" s="91">
        <f>ROUND(((SUM(BF125:BF248))*I34),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 x14ac:dyDescent="0.2">
      <c r="A35" s="27"/>
      <c r="B35" s="28"/>
      <c r="C35" s="27"/>
      <c r="D35" s="27"/>
      <c r="E35" s="24" t="s">
        <v>40</v>
      </c>
      <c r="F35" s="91">
        <f>ROUND((SUM(BG125:BG248)),  2)</f>
        <v>0</v>
      </c>
      <c r="G35" s="27"/>
      <c r="H35" s="27"/>
      <c r="I35" s="92">
        <v>0.2</v>
      </c>
      <c r="J35" s="91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 x14ac:dyDescent="0.2">
      <c r="A36" s="27"/>
      <c r="B36" s="28"/>
      <c r="C36" s="27"/>
      <c r="D36" s="27"/>
      <c r="E36" s="24" t="s">
        <v>41</v>
      </c>
      <c r="F36" s="91">
        <f>ROUND((SUM(BH125:BH248)),  2)</f>
        <v>0</v>
      </c>
      <c r="G36" s="27"/>
      <c r="H36" s="27"/>
      <c r="I36" s="92">
        <v>0.2</v>
      </c>
      <c r="J36" s="91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 x14ac:dyDescent="0.2">
      <c r="A37" s="27"/>
      <c r="B37" s="28"/>
      <c r="C37" s="27"/>
      <c r="D37" s="27"/>
      <c r="E37" s="24" t="s">
        <v>42</v>
      </c>
      <c r="F37" s="91">
        <f>ROUND((SUM(BI125:BI248)),  2)</f>
        <v>0</v>
      </c>
      <c r="G37" s="27"/>
      <c r="H37" s="27"/>
      <c r="I37" s="92">
        <v>0</v>
      </c>
      <c r="J37" s="91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 x14ac:dyDescent="0.2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 x14ac:dyDescent="0.2">
      <c r="A39" s="27"/>
      <c r="B39" s="28"/>
      <c r="C39" s="93"/>
      <c r="D39" s="94" t="s">
        <v>43</v>
      </c>
      <c r="E39" s="55"/>
      <c r="F39" s="55"/>
      <c r="G39" s="95" t="s">
        <v>44</v>
      </c>
      <c r="H39" s="96" t="s">
        <v>45</v>
      </c>
      <c r="I39" s="55"/>
      <c r="J39" s="97">
        <f>SUM(J30:J37)</f>
        <v>0</v>
      </c>
      <c r="K39" s="98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 x14ac:dyDescent="0.2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37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7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7"/>
      <c r="B61" s="28"/>
      <c r="C61" s="27"/>
      <c r="D61" s="40" t="s">
        <v>48</v>
      </c>
      <c r="E61" s="30"/>
      <c r="F61" s="99" t="s">
        <v>49</v>
      </c>
      <c r="G61" s="40" t="s">
        <v>48</v>
      </c>
      <c r="H61" s="30"/>
      <c r="I61" s="30"/>
      <c r="J61" s="100" t="s">
        <v>49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7"/>
      <c r="B65" s="28"/>
      <c r="C65" s="27"/>
      <c r="D65" s="38" t="s">
        <v>50</v>
      </c>
      <c r="E65" s="41"/>
      <c r="F65" s="41"/>
      <c r="G65" s="38" t="s">
        <v>51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7"/>
      <c r="B76" s="28"/>
      <c r="C76" s="27"/>
      <c r="D76" s="40" t="s">
        <v>48</v>
      </c>
      <c r="E76" s="30"/>
      <c r="F76" s="99" t="s">
        <v>49</v>
      </c>
      <c r="G76" s="40" t="s">
        <v>48</v>
      </c>
      <c r="H76" s="30"/>
      <c r="I76" s="30"/>
      <c r="J76" s="100" t="s">
        <v>49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hidden="1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 x14ac:dyDescent="0.2">
      <c r="A82" s="27"/>
      <c r="B82" s="28"/>
      <c r="C82" s="19" t="s">
        <v>86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 x14ac:dyDescent="0.2">
      <c r="A84" s="27"/>
      <c r="B84" s="28"/>
      <c r="C84" s="24" t="s">
        <v>12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hidden="1" customHeight="1" x14ac:dyDescent="0.2">
      <c r="A85" s="27"/>
      <c r="B85" s="28"/>
      <c r="C85" s="27"/>
      <c r="D85" s="27"/>
      <c r="E85" s="207" t="str">
        <f>E7</f>
        <v>TT_DVOR 2_Hospodárska od Sládkovičovej po Študentskú</v>
      </c>
      <c r="F85" s="208"/>
      <c r="G85" s="208"/>
      <c r="H85" s="208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hidden="1" customHeight="1" x14ac:dyDescent="0.2">
      <c r="A86" s="27"/>
      <c r="B86" s="28"/>
      <c r="C86" s="24" t="s">
        <v>84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hidden="1" customHeight="1" x14ac:dyDescent="0.2">
      <c r="A87" s="27"/>
      <c r="B87" s="28"/>
      <c r="C87" s="27"/>
      <c r="D87" s="27"/>
      <c r="E87" s="179" t="str">
        <f>E9</f>
        <v>2.SO3 - Sadové úpravy</v>
      </c>
      <c r="F87" s="206"/>
      <c r="G87" s="206"/>
      <c r="H87" s="206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hidden="1" customHeight="1" x14ac:dyDescent="0.2">
      <c r="A89" s="27"/>
      <c r="B89" s="28"/>
      <c r="C89" s="24" t="s">
        <v>16</v>
      </c>
      <c r="D89" s="27"/>
      <c r="E89" s="27"/>
      <c r="F89" s="22" t="str">
        <f>F12</f>
        <v>Trnava</v>
      </c>
      <c r="G89" s="27"/>
      <c r="H89" s="27"/>
      <c r="I89" s="24" t="s">
        <v>18</v>
      </c>
      <c r="J89" s="50">
        <f>IF(J12="","",J12)</f>
        <v>44596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hidden="1" customHeight="1" x14ac:dyDescent="0.2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hidden="1" customHeight="1" x14ac:dyDescent="0.2">
      <c r="A91" s="27"/>
      <c r="B91" s="28"/>
      <c r="C91" s="24" t="s">
        <v>20</v>
      </c>
      <c r="D91" s="27"/>
      <c r="E91" s="27"/>
      <c r="F91" s="22" t="str">
        <f>E15</f>
        <v>mesto Trnava</v>
      </c>
      <c r="G91" s="27"/>
      <c r="H91" s="27"/>
      <c r="I91" s="24" t="s">
        <v>26</v>
      </c>
      <c r="J91" s="25" t="str">
        <f>E21</f>
        <v>Rudbeckia s.r.o.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5.7" hidden="1" customHeight="1" x14ac:dyDescent="0.2">
      <c r="A92" s="27"/>
      <c r="B92" s="28"/>
      <c r="C92" s="24" t="s">
        <v>24</v>
      </c>
      <c r="D92" s="27"/>
      <c r="E92" s="27"/>
      <c r="F92" s="22" t="str">
        <f>IF(E18="","",E18)</f>
        <v xml:space="preserve"> </v>
      </c>
      <c r="G92" s="27"/>
      <c r="H92" s="27"/>
      <c r="I92" s="24" t="s">
        <v>30</v>
      </c>
      <c r="J92" s="25" t="str">
        <f>E24</f>
        <v>Ing. Júlia Straňáková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hidden="1" customHeight="1" x14ac:dyDescent="0.2">
      <c r="A94" s="27"/>
      <c r="B94" s="28"/>
      <c r="C94" s="101" t="s">
        <v>87</v>
      </c>
      <c r="D94" s="93"/>
      <c r="E94" s="93"/>
      <c r="F94" s="93"/>
      <c r="G94" s="93"/>
      <c r="H94" s="93"/>
      <c r="I94" s="93"/>
      <c r="J94" s="102" t="s">
        <v>88</v>
      </c>
      <c r="K94" s="93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hidden="1" customHeight="1" x14ac:dyDescent="0.2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hidden="1" customHeight="1" x14ac:dyDescent="0.2">
      <c r="A96" s="27"/>
      <c r="B96" s="28"/>
      <c r="C96" s="103" t="s">
        <v>89</v>
      </c>
      <c r="D96" s="27"/>
      <c r="E96" s="27"/>
      <c r="F96" s="27"/>
      <c r="G96" s="27"/>
      <c r="H96" s="27"/>
      <c r="I96" s="27"/>
      <c r="J96" s="66">
        <f>J125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90</v>
      </c>
    </row>
    <row r="97" spans="1:31" s="9" customFormat="1" ht="24.95" hidden="1" customHeight="1" x14ac:dyDescent="0.2">
      <c r="B97" s="104"/>
      <c r="D97" s="105" t="s">
        <v>91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1:31" s="10" customFormat="1" ht="19.899999999999999" hidden="1" customHeight="1" x14ac:dyDescent="0.2">
      <c r="B98" s="108"/>
      <c r="D98" s="109" t="s">
        <v>92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1:31" s="10" customFormat="1" ht="19.899999999999999" hidden="1" customHeight="1" x14ac:dyDescent="0.2">
      <c r="B99" s="108"/>
      <c r="D99" s="109" t="s">
        <v>93</v>
      </c>
      <c r="E99" s="110"/>
      <c r="F99" s="110"/>
      <c r="G99" s="110"/>
      <c r="H99" s="110"/>
      <c r="I99" s="110"/>
      <c r="J99" s="111">
        <f>J128</f>
        <v>0</v>
      </c>
      <c r="L99" s="108"/>
    </row>
    <row r="100" spans="1:31" s="10" customFormat="1" ht="19.899999999999999" hidden="1" customHeight="1" x14ac:dyDescent="0.2">
      <c r="B100" s="108"/>
      <c r="D100" s="109" t="s">
        <v>94</v>
      </c>
      <c r="E100" s="110"/>
      <c r="F100" s="110"/>
      <c r="G100" s="110"/>
      <c r="H100" s="110"/>
      <c r="I100" s="110"/>
      <c r="J100" s="111">
        <f>J145</f>
        <v>0</v>
      </c>
      <c r="L100" s="108"/>
    </row>
    <row r="101" spans="1:31" s="10" customFormat="1" ht="19.899999999999999" hidden="1" customHeight="1" x14ac:dyDescent="0.2">
      <c r="B101" s="108"/>
      <c r="D101" s="109" t="s">
        <v>95</v>
      </c>
      <c r="E101" s="110"/>
      <c r="F101" s="110"/>
      <c r="G101" s="110"/>
      <c r="H101" s="110"/>
      <c r="I101" s="110"/>
      <c r="J101" s="111">
        <f>J154</f>
        <v>0</v>
      </c>
      <c r="L101" s="108"/>
    </row>
    <row r="102" spans="1:31" s="10" customFormat="1" ht="19.899999999999999" hidden="1" customHeight="1" x14ac:dyDescent="0.2">
      <c r="B102" s="108"/>
      <c r="D102" s="109" t="s">
        <v>96</v>
      </c>
      <c r="E102" s="110"/>
      <c r="F102" s="110"/>
      <c r="G102" s="110"/>
      <c r="H102" s="110"/>
      <c r="I102" s="110"/>
      <c r="J102" s="111">
        <f>J176</f>
        <v>0</v>
      </c>
      <c r="L102" s="108"/>
    </row>
    <row r="103" spans="1:31" s="10" customFormat="1" ht="19.899999999999999" hidden="1" customHeight="1" x14ac:dyDescent="0.2">
      <c r="B103" s="108"/>
      <c r="D103" s="109" t="s">
        <v>97</v>
      </c>
      <c r="E103" s="110"/>
      <c r="F103" s="110"/>
      <c r="G103" s="110"/>
      <c r="H103" s="110"/>
      <c r="I103" s="110"/>
      <c r="J103" s="111">
        <f>J194</f>
        <v>0</v>
      </c>
      <c r="L103" s="108"/>
    </row>
    <row r="104" spans="1:31" s="10" customFormat="1" ht="19.899999999999999" hidden="1" customHeight="1" x14ac:dyDescent="0.2">
      <c r="B104" s="108"/>
      <c r="D104" s="109" t="s">
        <v>98</v>
      </c>
      <c r="E104" s="110"/>
      <c r="F104" s="110"/>
      <c r="G104" s="110"/>
      <c r="H104" s="110"/>
      <c r="I104" s="110"/>
      <c r="J104" s="111">
        <f>J209</f>
        <v>0</v>
      </c>
      <c r="L104" s="108"/>
    </row>
    <row r="105" spans="1:31" s="10" customFormat="1" ht="19.899999999999999" hidden="1" customHeight="1" x14ac:dyDescent="0.2">
      <c r="B105" s="108"/>
      <c r="D105" s="109" t="s">
        <v>99</v>
      </c>
      <c r="E105" s="110"/>
      <c r="F105" s="110"/>
      <c r="G105" s="110"/>
      <c r="H105" s="110"/>
      <c r="I105" s="110"/>
      <c r="J105" s="111">
        <f>J224</f>
        <v>0</v>
      </c>
      <c r="L105" s="108"/>
    </row>
    <row r="106" spans="1:31" s="2" customFormat="1" ht="21.75" hidden="1" customHeight="1" x14ac:dyDescent="0.2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6.95" hidden="1" customHeight="1" x14ac:dyDescent="0.2">
      <c r="A107" s="27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hidden="1" x14ac:dyDescent="0.2"/>
    <row r="109" spans="1:31" hidden="1" x14ac:dyDescent="0.2"/>
    <row r="110" spans="1:31" hidden="1" x14ac:dyDescent="0.2"/>
    <row r="111" spans="1:31" s="2" customFormat="1" ht="6.95" customHeight="1" x14ac:dyDescent="0.2">
      <c r="A111" s="27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24.95" customHeight="1" x14ac:dyDescent="0.2">
      <c r="A112" s="27"/>
      <c r="B112" s="28"/>
      <c r="C112" s="19" t="s">
        <v>100</v>
      </c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3" s="2" customFormat="1" ht="6.95" customHeight="1" x14ac:dyDescent="0.2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3" s="2" customFormat="1" ht="12" customHeight="1" x14ac:dyDescent="0.2">
      <c r="A114" s="27"/>
      <c r="B114" s="28"/>
      <c r="C114" s="24" t="s">
        <v>12</v>
      </c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3" s="2" customFormat="1" ht="16.5" customHeight="1" x14ac:dyDescent="0.2">
      <c r="A115" s="27"/>
      <c r="B115" s="28"/>
      <c r="C115" s="27"/>
      <c r="D115" s="27"/>
      <c r="E115" s="207" t="str">
        <f>E7</f>
        <v>TT_DVOR 2_Hospodárska od Sládkovičovej po Študentskú</v>
      </c>
      <c r="F115" s="208"/>
      <c r="G115" s="208"/>
      <c r="H115" s="208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3" s="2" customFormat="1" ht="12" customHeight="1" x14ac:dyDescent="0.2">
      <c r="A116" s="27"/>
      <c r="B116" s="28"/>
      <c r="C116" s="24" t="s">
        <v>84</v>
      </c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3" s="2" customFormat="1" ht="16.5" customHeight="1" x14ac:dyDescent="0.2">
      <c r="A117" s="27"/>
      <c r="B117" s="28"/>
      <c r="C117" s="27"/>
      <c r="D117" s="27"/>
      <c r="E117" s="179" t="str">
        <f>E9</f>
        <v>2.SO3 - Sadové úpravy</v>
      </c>
      <c r="F117" s="206"/>
      <c r="G117" s="206"/>
      <c r="H117" s="206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3" s="2" customFormat="1" ht="6.95" customHeight="1" x14ac:dyDescent="0.2">
      <c r="A118" s="27"/>
      <c r="B118" s="28"/>
      <c r="C118" s="27"/>
      <c r="D118" s="27"/>
      <c r="E118" s="27"/>
      <c r="F118" s="27"/>
      <c r="G118" s="27"/>
      <c r="H118" s="27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3" s="2" customFormat="1" ht="12" customHeight="1" x14ac:dyDescent="0.2">
      <c r="A119" s="27"/>
      <c r="B119" s="28"/>
      <c r="C119" s="24" t="s">
        <v>16</v>
      </c>
      <c r="D119" s="27"/>
      <c r="E119" s="27"/>
      <c r="F119" s="22" t="str">
        <f>F12</f>
        <v>Trnava</v>
      </c>
      <c r="G119" s="27"/>
      <c r="H119" s="27"/>
      <c r="I119" s="24" t="s">
        <v>18</v>
      </c>
      <c r="J119" s="50">
        <f>IF(J12="","",J12)</f>
        <v>44596</v>
      </c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3" s="2" customFormat="1" ht="6.95" customHeight="1" x14ac:dyDescent="0.2">
      <c r="A120" s="27"/>
      <c r="B120" s="28"/>
      <c r="C120" s="27"/>
      <c r="D120" s="27"/>
      <c r="E120" s="27"/>
      <c r="F120" s="27"/>
      <c r="G120" s="27"/>
      <c r="H120" s="27"/>
      <c r="I120" s="27"/>
      <c r="J120" s="27"/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3" s="2" customFormat="1" ht="15.2" customHeight="1" x14ac:dyDescent="0.2">
      <c r="A121" s="27"/>
      <c r="B121" s="28"/>
      <c r="C121" s="24" t="s">
        <v>20</v>
      </c>
      <c r="D121" s="27"/>
      <c r="E121" s="27"/>
      <c r="F121" s="22" t="str">
        <f>E15</f>
        <v>mesto Trnava</v>
      </c>
      <c r="G121" s="27"/>
      <c r="H121" s="27"/>
      <c r="I121" s="24" t="s">
        <v>26</v>
      </c>
      <c r="J121" s="25" t="str">
        <f>E21</f>
        <v>Rudbeckia s.r.o.</v>
      </c>
      <c r="K121" s="27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63" s="2" customFormat="1" ht="25.7" customHeight="1" x14ac:dyDescent="0.2">
      <c r="A122" s="27"/>
      <c r="B122" s="28"/>
      <c r="C122" s="24" t="s">
        <v>24</v>
      </c>
      <c r="D122" s="27"/>
      <c r="E122" s="27"/>
      <c r="F122" s="22" t="str">
        <f>IF(E18="","",E18)</f>
        <v xml:space="preserve"> </v>
      </c>
      <c r="G122" s="27"/>
      <c r="H122" s="27"/>
      <c r="I122" s="24" t="s">
        <v>30</v>
      </c>
      <c r="J122" s="25" t="str">
        <f>E24</f>
        <v>Ing. Júlia Straňáková</v>
      </c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63" s="2" customFormat="1" ht="10.35" customHeight="1" x14ac:dyDescent="0.2">
      <c r="A123" s="27"/>
      <c r="B123" s="28"/>
      <c r="C123" s="27"/>
      <c r="D123" s="27"/>
      <c r="E123" s="27"/>
      <c r="F123" s="27"/>
      <c r="G123" s="27"/>
      <c r="H123" s="27"/>
      <c r="I123" s="27"/>
      <c r="J123" s="27"/>
      <c r="K123" s="27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63" s="11" customFormat="1" ht="29.25" customHeight="1" x14ac:dyDescent="0.2">
      <c r="A124" s="112"/>
      <c r="B124" s="113"/>
      <c r="C124" s="114" t="s">
        <v>101</v>
      </c>
      <c r="D124" s="115" t="s">
        <v>58</v>
      </c>
      <c r="E124" s="115" t="s">
        <v>54</v>
      </c>
      <c r="F124" s="115" t="s">
        <v>55</v>
      </c>
      <c r="G124" s="115" t="s">
        <v>102</v>
      </c>
      <c r="H124" s="115" t="s">
        <v>103</v>
      </c>
      <c r="I124" s="115" t="s">
        <v>104</v>
      </c>
      <c r="J124" s="116" t="s">
        <v>88</v>
      </c>
      <c r="K124" s="117" t="s">
        <v>105</v>
      </c>
      <c r="L124" s="118"/>
      <c r="M124" s="57" t="s">
        <v>1</v>
      </c>
      <c r="N124" s="58" t="s">
        <v>37</v>
      </c>
      <c r="O124" s="58" t="s">
        <v>106</v>
      </c>
      <c r="P124" s="58" t="s">
        <v>107</v>
      </c>
      <c r="Q124" s="58" t="s">
        <v>108</v>
      </c>
      <c r="R124" s="58" t="s">
        <v>109</v>
      </c>
      <c r="S124" s="58" t="s">
        <v>110</v>
      </c>
      <c r="T124" s="59" t="s">
        <v>111</v>
      </c>
      <c r="U124" s="112"/>
      <c r="V124" s="112"/>
      <c r="W124" s="112"/>
      <c r="X124" s="112"/>
      <c r="Y124" s="112"/>
      <c r="Z124" s="112"/>
      <c r="AA124" s="112"/>
      <c r="AB124" s="112"/>
      <c r="AC124" s="112"/>
      <c r="AD124" s="112"/>
      <c r="AE124" s="112"/>
    </row>
    <row r="125" spans="1:63" s="2" customFormat="1" ht="22.9" customHeight="1" x14ac:dyDescent="0.25">
      <c r="A125" s="27"/>
      <c r="B125" s="28"/>
      <c r="C125" s="64" t="s">
        <v>89</v>
      </c>
      <c r="D125" s="27"/>
      <c r="E125" s="27"/>
      <c r="F125" s="27"/>
      <c r="G125" s="27"/>
      <c r="H125" s="27"/>
      <c r="I125" s="27"/>
      <c r="J125" s="119">
        <f>BK125</f>
        <v>0</v>
      </c>
      <c r="K125" s="27"/>
      <c r="L125" s="28"/>
      <c r="M125" s="60"/>
      <c r="N125" s="51"/>
      <c r="O125" s="61"/>
      <c r="P125" s="120">
        <f>P126</f>
        <v>791.27429499999994</v>
      </c>
      <c r="Q125" s="61"/>
      <c r="R125" s="120">
        <f>R126</f>
        <v>18.079509999999999</v>
      </c>
      <c r="S125" s="61"/>
      <c r="T125" s="121">
        <f>T126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T125" s="15" t="s">
        <v>72</v>
      </c>
      <c r="AU125" s="15" t="s">
        <v>90</v>
      </c>
      <c r="BK125" s="122">
        <f>BK126</f>
        <v>0</v>
      </c>
    </row>
    <row r="126" spans="1:63" s="12" customFormat="1" ht="25.9" customHeight="1" x14ac:dyDescent="0.2">
      <c r="B126" s="123"/>
      <c r="D126" s="124" t="s">
        <v>72</v>
      </c>
      <c r="E126" s="125" t="s">
        <v>112</v>
      </c>
      <c r="F126" s="125" t="s">
        <v>112</v>
      </c>
      <c r="J126" s="126">
        <f>BK126</f>
        <v>0</v>
      </c>
      <c r="L126" s="123"/>
      <c r="M126" s="127"/>
      <c r="N126" s="128"/>
      <c r="O126" s="128"/>
      <c r="P126" s="129">
        <f>P127+P128+P145+P154+P176+P194+P209+P224</f>
        <v>791.27429499999994</v>
      </c>
      <c r="Q126" s="128"/>
      <c r="R126" s="129">
        <f>R127+R128+R145+R154+R176+R194+R209+R224</f>
        <v>18.079509999999999</v>
      </c>
      <c r="S126" s="128"/>
      <c r="T126" s="130">
        <f>T127+T128+T145+T154+T176+T194+T209+T224</f>
        <v>0</v>
      </c>
      <c r="AR126" s="124" t="s">
        <v>81</v>
      </c>
      <c r="AT126" s="131" t="s">
        <v>72</v>
      </c>
      <c r="AU126" s="131" t="s">
        <v>73</v>
      </c>
      <c r="AY126" s="124" t="s">
        <v>113</v>
      </c>
      <c r="BK126" s="132">
        <f>BK127+BK128+BK145+BK154+BK176+BK194+BK209+BK224</f>
        <v>0</v>
      </c>
    </row>
    <row r="127" spans="1:63" s="12" customFormat="1" ht="22.9" customHeight="1" x14ac:dyDescent="0.2">
      <c r="B127" s="123"/>
      <c r="D127" s="124" t="s">
        <v>72</v>
      </c>
      <c r="E127" s="133" t="s">
        <v>81</v>
      </c>
      <c r="F127" s="133" t="s">
        <v>114</v>
      </c>
      <c r="J127" s="134">
        <f>BK127</f>
        <v>0</v>
      </c>
      <c r="L127" s="123"/>
      <c r="M127" s="127"/>
      <c r="N127" s="128"/>
      <c r="O127" s="128"/>
      <c r="P127" s="129">
        <v>0</v>
      </c>
      <c r="Q127" s="128"/>
      <c r="R127" s="129">
        <v>0</v>
      </c>
      <c r="S127" s="128"/>
      <c r="T127" s="130">
        <v>0</v>
      </c>
      <c r="AR127" s="124" t="s">
        <v>81</v>
      </c>
      <c r="AT127" s="131" t="s">
        <v>72</v>
      </c>
      <c r="AU127" s="131" t="s">
        <v>81</v>
      </c>
      <c r="AY127" s="124" t="s">
        <v>113</v>
      </c>
      <c r="BK127" s="132">
        <v>0</v>
      </c>
    </row>
    <row r="128" spans="1:63" s="12" customFormat="1" ht="22.9" customHeight="1" x14ac:dyDescent="0.2">
      <c r="B128" s="123"/>
      <c r="D128" s="124" t="s">
        <v>72</v>
      </c>
      <c r="E128" s="133" t="s">
        <v>115</v>
      </c>
      <c r="F128" s="133" t="s">
        <v>116</v>
      </c>
      <c r="I128" s="171"/>
      <c r="J128" s="134">
        <f>BK128</f>
        <v>0</v>
      </c>
      <c r="L128" s="123"/>
      <c r="M128" s="127"/>
      <c r="N128" s="128"/>
      <c r="O128" s="128"/>
      <c r="P128" s="129">
        <f>SUM(P129:P144)</f>
        <v>262.69799999999998</v>
      </c>
      <c r="Q128" s="128"/>
      <c r="R128" s="129">
        <f>SUM(R129:R144)</f>
        <v>0</v>
      </c>
      <c r="S128" s="128"/>
      <c r="T128" s="130">
        <f>SUM(T129:T144)</f>
        <v>0</v>
      </c>
      <c r="AR128" s="124" t="s">
        <v>81</v>
      </c>
      <c r="AT128" s="131" t="s">
        <v>72</v>
      </c>
      <c r="AU128" s="131" t="s">
        <v>81</v>
      </c>
      <c r="AY128" s="124" t="s">
        <v>113</v>
      </c>
      <c r="BK128" s="132">
        <f>SUM(BK129:BK144)</f>
        <v>0</v>
      </c>
    </row>
    <row r="129" spans="1:65" s="2" customFormat="1" ht="24.2" customHeight="1" x14ac:dyDescent="0.2">
      <c r="A129" s="27"/>
      <c r="B129" s="135"/>
      <c r="C129" s="136" t="s">
        <v>81</v>
      </c>
      <c r="D129" s="136" t="s">
        <v>117</v>
      </c>
      <c r="E129" s="137" t="s">
        <v>118</v>
      </c>
      <c r="F129" s="138" t="s">
        <v>119</v>
      </c>
      <c r="G129" s="139" t="s">
        <v>120</v>
      </c>
      <c r="H129" s="140">
        <v>6</v>
      </c>
      <c r="I129" s="140">
        <v>0</v>
      </c>
      <c r="J129" s="140">
        <f t="shared" ref="J129:J144" si="0">ROUND(I129*H129,3)</f>
        <v>0</v>
      </c>
      <c r="K129" s="141"/>
      <c r="L129" s="28"/>
      <c r="M129" s="142" t="s">
        <v>1</v>
      </c>
      <c r="N129" s="143" t="s">
        <v>39</v>
      </c>
      <c r="O129" s="144">
        <v>0.14799999999999999</v>
      </c>
      <c r="P129" s="144">
        <f t="shared" ref="P129:P144" si="1">O129*H129</f>
        <v>0.8879999999999999</v>
      </c>
      <c r="Q129" s="144">
        <v>0</v>
      </c>
      <c r="R129" s="144">
        <f t="shared" ref="R129:R144" si="2">Q129*H129</f>
        <v>0</v>
      </c>
      <c r="S129" s="144">
        <v>0</v>
      </c>
      <c r="T129" s="145">
        <f t="shared" ref="T129:T144" si="3">S129*H129</f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46" t="s">
        <v>121</v>
      </c>
      <c r="AT129" s="146" t="s">
        <v>117</v>
      </c>
      <c r="AU129" s="146" t="s">
        <v>122</v>
      </c>
      <c r="AY129" s="15" t="s">
        <v>113</v>
      </c>
      <c r="BE129" s="147">
        <f t="shared" ref="BE129:BE144" si="4">IF(N129="základná",J129,0)</f>
        <v>0</v>
      </c>
      <c r="BF129" s="147">
        <f t="shared" ref="BF129:BF144" si="5">IF(N129="znížená",J129,0)</f>
        <v>0</v>
      </c>
      <c r="BG129" s="147">
        <f t="shared" ref="BG129:BG144" si="6">IF(N129="zákl. prenesená",J129,0)</f>
        <v>0</v>
      </c>
      <c r="BH129" s="147">
        <f t="shared" ref="BH129:BH144" si="7">IF(N129="zníž. prenesená",J129,0)</f>
        <v>0</v>
      </c>
      <c r="BI129" s="147">
        <f t="shared" ref="BI129:BI144" si="8">IF(N129="nulová",J129,0)</f>
        <v>0</v>
      </c>
      <c r="BJ129" s="15" t="s">
        <v>122</v>
      </c>
      <c r="BK129" s="148">
        <f t="shared" ref="BK129:BK144" si="9">ROUND(I129*H129,3)</f>
        <v>0</v>
      </c>
      <c r="BL129" s="15" t="s">
        <v>121</v>
      </c>
      <c r="BM129" s="146" t="s">
        <v>123</v>
      </c>
    </row>
    <row r="130" spans="1:65" s="2" customFormat="1" ht="24.2" customHeight="1" x14ac:dyDescent="0.2">
      <c r="A130" s="27"/>
      <c r="B130" s="135"/>
      <c r="C130" s="136" t="s">
        <v>122</v>
      </c>
      <c r="D130" s="136" t="s">
        <v>117</v>
      </c>
      <c r="E130" s="137" t="s">
        <v>124</v>
      </c>
      <c r="F130" s="138" t="s">
        <v>125</v>
      </c>
      <c r="G130" s="139" t="s">
        <v>120</v>
      </c>
      <c r="H130" s="140">
        <v>9</v>
      </c>
      <c r="I130" s="140">
        <v>0</v>
      </c>
      <c r="J130" s="140">
        <f t="shared" si="0"/>
        <v>0</v>
      </c>
      <c r="K130" s="141"/>
      <c r="L130" s="28"/>
      <c r="M130" s="142" t="s">
        <v>1</v>
      </c>
      <c r="N130" s="143" t="s">
        <v>39</v>
      </c>
      <c r="O130" s="144">
        <v>1.532</v>
      </c>
      <c r="P130" s="144">
        <f t="shared" si="1"/>
        <v>13.788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U130" s="27"/>
      <c r="V130" s="170"/>
      <c r="W130" s="27"/>
      <c r="X130" s="27"/>
      <c r="Y130" s="27"/>
      <c r="Z130" s="27"/>
      <c r="AA130" s="27"/>
      <c r="AB130" s="27"/>
      <c r="AC130" s="27"/>
      <c r="AD130" s="27"/>
      <c r="AE130" s="27"/>
      <c r="AR130" s="146" t="s">
        <v>121</v>
      </c>
      <c r="AT130" s="146" t="s">
        <v>117</v>
      </c>
      <c r="AU130" s="146" t="s">
        <v>122</v>
      </c>
      <c r="AY130" s="15" t="s">
        <v>113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5" t="s">
        <v>122</v>
      </c>
      <c r="BK130" s="148">
        <f t="shared" si="9"/>
        <v>0</v>
      </c>
      <c r="BL130" s="15" t="s">
        <v>121</v>
      </c>
      <c r="BM130" s="146" t="s">
        <v>126</v>
      </c>
    </row>
    <row r="131" spans="1:65" s="2" customFormat="1" ht="24.2" customHeight="1" x14ac:dyDescent="0.2">
      <c r="A131" s="27"/>
      <c r="B131" s="135"/>
      <c r="C131" s="136" t="s">
        <v>127</v>
      </c>
      <c r="D131" s="136" t="s">
        <v>117</v>
      </c>
      <c r="E131" s="137" t="s">
        <v>128</v>
      </c>
      <c r="F131" s="138" t="s">
        <v>129</v>
      </c>
      <c r="G131" s="139" t="s">
        <v>130</v>
      </c>
      <c r="H131" s="140">
        <v>2</v>
      </c>
      <c r="I131" s="140">
        <v>0</v>
      </c>
      <c r="J131" s="140">
        <f t="shared" si="0"/>
        <v>0</v>
      </c>
      <c r="K131" s="141"/>
      <c r="L131" s="28"/>
      <c r="M131" s="142" t="s">
        <v>1</v>
      </c>
      <c r="N131" s="143" t="s">
        <v>39</v>
      </c>
      <c r="O131" s="144">
        <v>4.056</v>
      </c>
      <c r="P131" s="144">
        <f t="shared" si="1"/>
        <v>8.1120000000000001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U131" s="27"/>
      <c r="V131" s="170"/>
      <c r="W131" s="27"/>
      <c r="X131" s="27"/>
      <c r="Y131" s="27"/>
      <c r="Z131" s="27"/>
      <c r="AA131" s="27"/>
      <c r="AB131" s="27"/>
      <c r="AC131" s="27"/>
      <c r="AD131" s="27"/>
      <c r="AE131" s="27"/>
      <c r="AR131" s="146" t="s">
        <v>121</v>
      </c>
      <c r="AT131" s="146" t="s">
        <v>117</v>
      </c>
      <c r="AU131" s="146" t="s">
        <v>122</v>
      </c>
      <c r="AY131" s="15" t="s">
        <v>113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5" t="s">
        <v>122</v>
      </c>
      <c r="BK131" s="148">
        <f t="shared" si="9"/>
        <v>0</v>
      </c>
      <c r="BL131" s="15" t="s">
        <v>121</v>
      </c>
      <c r="BM131" s="146" t="s">
        <v>131</v>
      </c>
    </row>
    <row r="132" spans="1:65" s="2" customFormat="1" ht="24.2" customHeight="1" x14ac:dyDescent="0.2">
      <c r="A132" s="27"/>
      <c r="B132" s="135"/>
      <c r="C132" s="136" t="s">
        <v>121</v>
      </c>
      <c r="D132" s="136" t="s">
        <v>117</v>
      </c>
      <c r="E132" s="137" t="s">
        <v>132</v>
      </c>
      <c r="F132" s="138" t="s">
        <v>133</v>
      </c>
      <c r="G132" s="139" t="s">
        <v>130</v>
      </c>
      <c r="H132" s="140">
        <v>3</v>
      </c>
      <c r="I132" s="140">
        <v>0</v>
      </c>
      <c r="J132" s="140">
        <f t="shared" si="0"/>
        <v>0</v>
      </c>
      <c r="K132" s="141"/>
      <c r="L132" s="28"/>
      <c r="M132" s="142" t="s">
        <v>1</v>
      </c>
      <c r="N132" s="143" t="s">
        <v>39</v>
      </c>
      <c r="O132" s="144">
        <v>5.7279999999999998</v>
      </c>
      <c r="P132" s="144">
        <f t="shared" si="1"/>
        <v>17.183999999999997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7"/>
      <c r="V132" s="170"/>
      <c r="W132" s="27"/>
      <c r="X132" s="27"/>
      <c r="Y132" s="27"/>
      <c r="Z132" s="27"/>
      <c r="AA132" s="27"/>
      <c r="AB132" s="27"/>
      <c r="AC132" s="27"/>
      <c r="AD132" s="27"/>
      <c r="AE132" s="27"/>
      <c r="AR132" s="146" t="s">
        <v>121</v>
      </c>
      <c r="AT132" s="146" t="s">
        <v>117</v>
      </c>
      <c r="AU132" s="146" t="s">
        <v>122</v>
      </c>
      <c r="AY132" s="15" t="s">
        <v>113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5" t="s">
        <v>122</v>
      </c>
      <c r="BK132" s="148">
        <f t="shared" si="9"/>
        <v>0</v>
      </c>
      <c r="BL132" s="15" t="s">
        <v>121</v>
      </c>
      <c r="BM132" s="146" t="s">
        <v>134</v>
      </c>
    </row>
    <row r="133" spans="1:65" s="2" customFormat="1" ht="24.2" customHeight="1" x14ac:dyDescent="0.2">
      <c r="A133" s="27"/>
      <c r="B133" s="135"/>
      <c r="C133" s="136" t="s">
        <v>135</v>
      </c>
      <c r="D133" s="136" t="s">
        <v>117</v>
      </c>
      <c r="E133" s="137" t="s">
        <v>136</v>
      </c>
      <c r="F133" s="138" t="s">
        <v>137</v>
      </c>
      <c r="G133" s="139" t="s">
        <v>130</v>
      </c>
      <c r="H133" s="140">
        <v>1</v>
      </c>
      <c r="I133" s="140">
        <v>0</v>
      </c>
      <c r="J133" s="140">
        <f t="shared" si="0"/>
        <v>0</v>
      </c>
      <c r="K133" s="141"/>
      <c r="L133" s="28"/>
      <c r="M133" s="142" t="s">
        <v>1</v>
      </c>
      <c r="N133" s="143" t="s">
        <v>39</v>
      </c>
      <c r="O133" s="144">
        <v>11.657</v>
      </c>
      <c r="P133" s="144">
        <f t="shared" si="1"/>
        <v>11.657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U133" s="27"/>
      <c r="V133" s="170"/>
      <c r="W133" s="27"/>
      <c r="X133" s="27"/>
      <c r="Y133" s="27"/>
      <c r="Z133" s="27"/>
      <c r="AA133" s="27"/>
      <c r="AB133" s="27"/>
      <c r="AC133" s="27"/>
      <c r="AD133" s="27"/>
      <c r="AE133" s="27"/>
      <c r="AR133" s="146" t="s">
        <v>121</v>
      </c>
      <c r="AT133" s="146" t="s">
        <v>117</v>
      </c>
      <c r="AU133" s="146" t="s">
        <v>122</v>
      </c>
      <c r="AY133" s="15" t="s">
        <v>113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5" t="s">
        <v>122</v>
      </c>
      <c r="BK133" s="148">
        <f t="shared" si="9"/>
        <v>0</v>
      </c>
      <c r="BL133" s="15" t="s">
        <v>121</v>
      </c>
      <c r="BM133" s="146" t="s">
        <v>138</v>
      </c>
    </row>
    <row r="134" spans="1:65" s="2" customFormat="1" ht="24.2" customHeight="1" x14ac:dyDescent="0.2">
      <c r="A134" s="27"/>
      <c r="B134" s="135"/>
      <c r="C134" s="136" t="s">
        <v>139</v>
      </c>
      <c r="D134" s="136" t="s">
        <v>117</v>
      </c>
      <c r="E134" s="137" t="s">
        <v>140</v>
      </c>
      <c r="F134" s="138" t="s">
        <v>141</v>
      </c>
      <c r="G134" s="139" t="s">
        <v>130</v>
      </c>
      <c r="H134" s="140">
        <v>1</v>
      </c>
      <c r="I134" s="140">
        <v>0</v>
      </c>
      <c r="J134" s="140">
        <f t="shared" si="0"/>
        <v>0</v>
      </c>
      <c r="K134" s="141"/>
      <c r="L134" s="28"/>
      <c r="M134" s="142" t="s">
        <v>1</v>
      </c>
      <c r="N134" s="143" t="s">
        <v>39</v>
      </c>
      <c r="O134" s="144">
        <v>19.902000000000001</v>
      </c>
      <c r="P134" s="144">
        <f t="shared" si="1"/>
        <v>19.902000000000001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7"/>
      <c r="V134" s="170"/>
      <c r="W134" s="27"/>
      <c r="X134" s="27"/>
      <c r="Y134" s="27"/>
      <c r="Z134" s="27"/>
      <c r="AA134" s="27"/>
      <c r="AB134" s="27"/>
      <c r="AC134" s="27"/>
      <c r="AD134" s="27"/>
      <c r="AE134" s="27"/>
      <c r="AR134" s="146" t="s">
        <v>121</v>
      </c>
      <c r="AT134" s="146" t="s">
        <v>117</v>
      </c>
      <c r="AU134" s="146" t="s">
        <v>122</v>
      </c>
      <c r="AY134" s="15" t="s">
        <v>113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5" t="s">
        <v>122</v>
      </c>
      <c r="BK134" s="148">
        <f t="shared" si="9"/>
        <v>0</v>
      </c>
      <c r="BL134" s="15" t="s">
        <v>121</v>
      </c>
      <c r="BM134" s="146" t="s">
        <v>142</v>
      </c>
    </row>
    <row r="135" spans="1:65" s="2" customFormat="1" ht="24.2" customHeight="1" x14ac:dyDescent="0.2">
      <c r="A135" s="27"/>
      <c r="B135" s="135"/>
      <c r="C135" s="136" t="s">
        <v>143</v>
      </c>
      <c r="D135" s="136" t="s">
        <v>117</v>
      </c>
      <c r="E135" s="137" t="s">
        <v>144</v>
      </c>
      <c r="F135" s="138" t="s">
        <v>145</v>
      </c>
      <c r="G135" s="139" t="s">
        <v>130</v>
      </c>
      <c r="H135" s="140">
        <v>1</v>
      </c>
      <c r="I135" s="140">
        <v>0</v>
      </c>
      <c r="J135" s="140">
        <f t="shared" si="0"/>
        <v>0</v>
      </c>
      <c r="K135" s="141"/>
      <c r="L135" s="28"/>
      <c r="M135" s="142" t="s">
        <v>1</v>
      </c>
      <c r="N135" s="143" t="s">
        <v>39</v>
      </c>
      <c r="O135" s="144">
        <v>31.658000000000001</v>
      </c>
      <c r="P135" s="144">
        <f t="shared" si="1"/>
        <v>31.658000000000001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U135" s="27"/>
      <c r="V135" s="170"/>
      <c r="W135" s="27"/>
      <c r="X135" s="27"/>
      <c r="Y135" s="27"/>
      <c r="Z135" s="27"/>
      <c r="AA135" s="27"/>
      <c r="AB135" s="27"/>
      <c r="AC135" s="27"/>
      <c r="AD135" s="27"/>
      <c r="AE135" s="27"/>
      <c r="AR135" s="146" t="s">
        <v>121</v>
      </c>
      <c r="AT135" s="146" t="s">
        <v>117</v>
      </c>
      <c r="AU135" s="146" t="s">
        <v>122</v>
      </c>
      <c r="AY135" s="15" t="s">
        <v>113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5" t="s">
        <v>122</v>
      </c>
      <c r="BK135" s="148">
        <f t="shared" si="9"/>
        <v>0</v>
      </c>
      <c r="BL135" s="15" t="s">
        <v>121</v>
      </c>
      <c r="BM135" s="146" t="s">
        <v>146</v>
      </c>
    </row>
    <row r="136" spans="1:65" s="2" customFormat="1" ht="24.2" customHeight="1" x14ac:dyDescent="0.2">
      <c r="A136" s="27"/>
      <c r="B136" s="135"/>
      <c r="C136" s="136" t="s">
        <v>147</v>
      </c>
      <c r="D136" s="136" t="s">
        <v>117</v>
      </c>
      <c r="E136" s="137" t="s">
        <v>148</v>
      </c>
      <c r="F136" s="138" t="s">
        <v>149</v>
      </c>
      <c r="G136" s="139" t="s">
        <v>130</v>
      </c>
      <c r="H136" s="140">
        <v>1</v>
      </c>
      <c r="I136" s="140">
        <v>0</v>
      </c>
      <c r="J136" s="140">
        <f t="shared" si="0"/>
        <v>0</v>
      </c>
      <c r="K136" s="141"/>
      <c r="L136" s="28"/>
      <c r="M136" s="142" t="s">
        <v>1</v>
      </c>
      <c r="N136" s="143" t="s">
        <v>39</v>
      </c>
      <c r="O136" s="144">
        <v>44.890999999999998</v>
      </c>
      <c r="P136" s="144">
        <f t="shared" si="1"/>
        <v>44.890999999999998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U136" s="27"/>
      <c r="V136" s="170"/>
      <c r="W136" s="27"/>
      <c r="X136" s="27"/>
      <c r="Y136" s="27"/>
      <c r="Z136" s="27"/>
      <c r="AA136" s="27"/>
      <c r="AB136" s="27"/>
      <c r="AC136" s="27"/>
      <c r="AD136" s="27"/>
      <c r="AE136" s="27"/>
      <c r="AR136" s="146" t="s">
        <v>121</v>
      </c>
      <c r="AT136" s="146" t="s">
        <v>117</v>
      </c>
      <c r="AU136" s="146" t="s">
        <v>122</v>
      </c>
      <c r="AY136" s="15" t="s">
        <v>113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5" t="s">
        <v>122</v>
      </c>
      <c r="BK136" s="148">
        <f t="shared" si="9"/>
        <v>0</v>
      </c>
      <c r="BL136" s="15" t="s">
        <v>121</v>
      </c>
      <c r="BM136" s="146" t="s">
        <v>150</v>
      </c>
    </row>
    <row r="137" spans="1:65" s="2" customFormat="1" ht="24.2" customHeight="1" x14ac:dyDescent="0.2">
      <c r="A137" s="27"/>
      <c r="B137" s="135"/>
      <c r="C137" s="136" t="s">
        <v>151</v>
      </c>
      <c r="D137" s="136" t="s">
        <v>117</v>
      </c>
      <c r="E137" s="137" t="s">
        <v>152</v>
      </c>
      <c r="F137" s="138" t="s">
        <v>153</v>
      </c>
      <c r="G137" s="139" t="s">
        <v>130</v>
      </c>
      <c r="H137" s="140">
        <v>2</v>
      </c>
      <c r="I137" s="140">
        <v>0</v>
      </c>
      <c r="J137" s="140">
        <f t="shared" si="0"/>
        <v>0</v>
      </c>
      <c r="K137" s="141"/>
      <c r="L137" s="28"/>
      <c r="M137" s="142" t="s">
        <v>1</v>
      </c>
      <c r="N137" s="143" t="s">
        <v>39</v>
      </c>
      <c r="O137" s="144">
        <v>2.294</v>
      </c>
      <c r="P137" s="144">
        <f t="shared" si="1"/>
        <v>4.5880000000000001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U137" s="27"/>
      <c r="V137" s="170"/>
      <c r="W137" s="27"/>
      <c r="X137" s="27"/>
      <c r="Y137" s="27"/>
      <c r="Z137" s="27"/>
      <c r="AA137" s="27"/>
      <c r="AB137" s="27"/>
      <c r="AC137" s="27"/>
      <c r="AD137" s="27"/>
      <c r="AE137" s="27"/>
      <c r="AR137" s="146" t="s">
        <v>121</v>
      </c>
      <c r="AT137" s="146" t="s">
        <v>117</v>
      </c>
      <c r="AU137" s="146" t="s">
        <v>122</v>
      </c>
      <c r="AY137" s="15" t="s">
        <v>113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5" t="s">
        <v>122</v>
      </c>
      <c r="BK137" s="148">
        <f t="shared" si="9"/>
        <v>0</v>
      </c>
      <c r="BL137" s="15" t="s">
        <v>121</v>
      </c>
      <c r="BM137" s="146" t="s">
        <v>154</v>
      </c>
    </row>
    <row r="138" spans="1:65" s="2" customFormat="1" ht="24.2" customHeight="1" x14ac:dyDescent="0.2">
      <c r="A138" s="27"/>
      <c r="B138" s="135"/>
      <c r="C138" s="136" t="s">
        <v>155</v>
      </c>
      <c r="D138" s="136" t="s">
        <v>117</v>
      </c>
      <c r="E138" s="137" t="s">
        <v>156</v>
      </c>
      <c r="F138" s="138" t="s">
        <v>157</v>
      </c>
      <c r="G138" s="139" t="s">
        <v>130</v>
      </c>
      <c r="H138" s="140">
        <v>3</v>
      </c>
      <c r="I138" s="140">
        <v>0</v>
      </c>
      <c r="J138" s="140">
        <f t="shared" si="0"/>
        <v>0</v>
      </c>
      <c r="K138" s="141"/>
      <c r="L138" s="28"/>
      <c r="M138" s="142" t="s">
        <v>1</v>
      </c>
      <c r="N138" s="143" t="s">
        <v>39</v>
      </c>
      <c r="O138" s="144">
        <v>4.556</v>
      </c>
      <c r="P138" s="144">
        <f t="shared" si="1"/>
        <v>13.667999999999999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U138" s="27"/>
      <c r="V138" s="170"/>
      <c r="W138" s="27"/>
      <c r="X138" s="27"/>
      <c r="Y138" s="27"/>
      <c r="Z138" s="27"/>
      <c r="AA138" s="27"/>
      <c r="AB138" s="27"/>
      <c r="AC138" s="27"/>
      <c r="AD138" s="27"/>
      <c r="AE138" s="27"/>
      <c r="AR138" s="146" t="s">
        <v>121</v>
      </c>
      <c r="AT138" s="146" t="s">
        <v>117</v>
      </c>
      <c r="AU138" s="146" t="s">
        <v>122</v>
      </c>
      <c r="AY138" s="15" t="s">
        <v>113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5" t="s">
        <v>122</v>
      </c>
      <c r="BK138" s="148">
        <f t="shared" si="9"/>
        <v>0</v>
      </c>
      <c r="BL138" s="15" t="s">
        <v>121</v>
      </c>
      <c r="BM138" s="146" t="s">
        <v>158</v>
      </c>
    </row>
    <row r="139" spans="1:65" s="2" customFormat="1" ht="37.9" customHeight="1" x14ac:dyDescent="0.2">
      <c r="A139" s="27"/>
      <c r="B139" s="135"/>
      <c r="C139" s="136" t="s">
        <v>159</v>
      </c>
      <c r="D139" s="136" t="s">
        <v>117</v>
      </c>
      <c r="E139" s="137" t="s">
        <v>160</v>
      </c>
      <c r="F139" s="138" t="s">
        <v>161</v>
      </c>
      <c r="G139" s="139" t="s">
        <v>130</v>
      </c>
      <c r="H139" s="140">
        <v>5</v>
      </c>
      <c r="I139" s="140">
        <v>0</v>
      </c>
      <c r="J139" s="140">
        <f t="shared" si="0"/>
        <v>0</v>
      </c>
      <c r="K139" s="141"/>
      <c r="L139" s="28"/>
      <c r="M139" s="142" t="s">
        <v>1</v>
      </c>
      <c r="N139" s="143" t="s">
        <v>39</v>
      </c>
      <c r="O139" s="144">
        <v>8.9369999999999994</v>
      </c>
      <c r="P139" s="144">
        <f t="shared" si="1"/>
        <v>44.684999999999995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U139" s="27"/>
      <c r="V139" s="170"/>
      <c r="W139" s="27"/>
      <c r="X139" s="27"/>
      <c r="Y139" s="27"/>
      <c r="Z139" s="27"/>
      <c r="AA139" s="27"/>
      <c r="AB139" s="27"/>
      <c r="AC139" s="27"/>
      <c r="AD139" s="27"/>
      <c r="AE139" s="27"/>
      <c r="AR139" s="146" t="s">
        <v>121</v>
      </c>
      <c r="AT139" s="146" t="s">
        <v>117</v>
      </c>
      <c r="AU139" s="146" t="s">
        <v>122</v>
      </c>
      <c r="AY139" s="15" t="s">
        <v>113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5" t="s">
        <v>122</v>
      </c>
      <c r="BK139" s="148">
        <f t="shared" si="9"/>
        <v>0</v>
      </c>
      <c r="BL139" s="15" t="s">
        <v>121</v>
      </c>
      <c r="BM139" s="146" t="s">
        <v>162</v>
      </c>
    </row>
    <row r="140" spans="1:65" s="2" customFormat="1" ht="24.2" customHeight="1" x14ac:dyDescent="0.2">
      <c r="A140" s="27"/>
      <c r="B140" s="135"/>
      <c r="C140" s="136" t="s">
        <v>163</v>
      </c>
      <c r="D140" s="136" t="s">
        <v>117</v>
      </c>
      <c r="E140" s="137" t="s">
        <v>164</v>
      </c>
      <c r="F140" s="138" t="s">
        <v>165</v>
      </c>
      <c r="G140" s="139" t="s">
        <v>130</v>
      </c>
      <c r="H140" s="140">
        <v>1</v>
      </c>
      <c r="I140" s="140">
        <v>0</v>
      </c>
      <c r="J140" s="140">
        <f t="shared" si="0"/>
        <v>0</v>
      </c>
      <c r="K140" s="141"/>
      <c r="L140" s="28"/>
      <c r="M140" s="142" t="s">
        <v>1</v>
      </c>
      <c r="N140" s="143" t="s">
        <v>39</v>
      </c>
      <c r="O140" s="144">
        <v>13.038</v>
      </c>
      <c r="P140" s="144">
        <f t="shared" si="1"/>
        <v>13.038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U140" s="27"/>
      <c r="V140" s="170"/>
      <c r="W140" s="27"/>
      <c r="X140" s="27"/>
      <c r="Y140" s="27"/>
      <c r="Z140" s="27"/>
      <c r="AA140" s="27"/>
      <c r="AB140" s="27"/>
      <c r="AC140" s="27"/>
      <c r="AD140" s="27"/>
      <c r="AE140" s="27"/>
      <c r="AR140" s="146" t="s">
        <v>121</v>
      </c>
      <c r="AT140" s="146" t="s">
        <v>117</v>
      </c>
      <c r="AU140" s="146" t="s">
        <v>122</v>
      </c>
      <c r="AY140" s="15" t="s">
        <v>113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5" t="s">
        <v>122</v>
      </c>
      <c r="BK140" s="148">
        <f t="shared" si="9"/>
        <v>0</v>
      </c>
      <c r="BL140" s="15" t="s">
        <v>121</v>
      </c>
      <c r="BM140" s="146" t="s">
        <v>166</v>
      </c>
    </row>
    <row r="141" spans="1:65" s="2" customFormat="1" ht="24.2" customHeight="1" x14ac:dyDescent="0.2">
      <c r="A141" s="27"/>
      <c r="B141" s="135"/>
      <c r="C141" s="136" t="s">
        <v>167</v>
      </c>
      <c r="D141" s="136" t="s">
        <v>117</v>
      </c>
      <c r="E141" s="137" t="s">
        <v>168</v>
      </c>
      <c r="F141" s="138" t="s">
        <v>169</v>
      </c>
      <c r="G141" s="139" t="s">
        <v>130</v>
      </c>
      <c r="H141" s="140">
        <v>1</v>
      </c>
      <c r="I141" s="140">
        <v>0</v>
      </c>
      <c r="J141" s="140">
        <f t="shared" si="0"/>
        <v>0</v>
      </c>
      <c r="K141" s="141"/>
      <c r="L141" s="28"/>
      <c r="M141" s="142" t="s">
        <v>1</v>
      </c>
      <c r="N141" s="143" t="s">
        <v>39</v>
      </c>
      <c r="O141" s="144">
        <v>16.571999999999999</v>
      </c>
      <c r="P141" s="144">
        <f t="shared" si="1"/>
        <v>16.571999999999999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U141" s="27"/>
      <c r="V141" s="170"/>
      <c r="W141" s="27"/>
      <c r="X141" s="27"/>
      <c r="Y141" s="27"/>
      <c r="Z141" s="27"/>
      <c r="AA141" s="27"/>
      <c r="AB141" s="27"/>
      <c r="AC141" s="27"/>
      <c r="AD141" s="27"/>
      <c r="AE141" s="27"/>
      <c r="AR141" s="146" t="s">
        <v>121</v>
      </c>
      <c r="AT141" s="146" t="s">
        <v>117</v>
      </c>
      <c r="AU141" s="146" t="s">
        <v>122</v>
      </c>
      <c r="AY141" s="15" t="s">
        <v>113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5" t="s">
        <v>122</v>
      </c>
      <c r="BK141" s="148">
        <f t="shared" si="9"/>
        <v>0</v>
      </c>
      <c r="BL141" s="15" t="s">
        <v>121</v>
      </c>
      <c r="BM141" s="146" t="s">
        <v>170</v>
      </c>
    </row>
    <row r="142" spans="1:65" s="2" customFormat="1" ht="24.2" customHeight="1" x14ac:dyDescent="0.2">
      <c r="A142" s="27"/>
      <c r="B142" s="135"/>
      <c r="C142" s="136" t="s">
        <v>171</v>
      </c>
      <c r="D142" s="136" t="s">
        <v>117</v>
      </c>
      <c r="E142" s="137" t="s">
        <v>172</v>
      </c>
      <c r="F142" s="138" t="s">
        <v>173</v>
      </c>
      <c r="G142" s="139" t="s">
        <v>130</v>
      </c>
      <c r="H142" s="140">
        <v>1</v>
      </c>
      <c r="I142" s="140">
        <v>0</v>
      </c>
      <c r="J142" s="140">
        <f t="shared" si="0"/>
        <v>0</v>
      </c>
      <c r="K142" s="141"/>
      <c r="L142" s="28"/>
      <c r="M142" s="142" t="s">
        <v>1</v>
      </c>
      <c r="N142" s="143" t="s">
        <v>39</v>
      </c>
      <c r="O142" s="144">
        <v>22.067</v>
      </c>
      <c r="P142" s="144">
        <f t="shared" si="1"/>
        <v>22.067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U142" s="27"/>
      <c r="V142" s="170"/>
      <c r="W142" s="27"/>
      <c r="X142" s="27"/>
      <c r="Y142" s="27"/>
      <c r="Z142" s="27"/>
      <c r="AA142" s="27"/>
      <c r="AB142" s="27"/>
      <c r="AC142" s="27"/>
      <c r="AD142" s="27"/>
      <c r="AE142" s="27"/>
      <c r="AR142" s="146" t="s">
        <v>121</v>
      </c>
      <c r="AT142" s="146" t="s">
        <v>117</v>
      </c>
      <c r="AU142" s="146" t="s">
        <v>122</v>
      </c>
      <c r="AY142" s="15" t="s">
        <v>113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5" t="s">
        <v>122</v>
      </c>
      <c r="BK142" s="148">
        <f t="shared" si="9"/>
        <v>0</v>
      </c>
      <c r="BL142" s="15" t="s">
        <v>121</v>
      </c>
      <c r="BM142" s="146" t="s">
        <v>174</v>
      </c>
    </row>
    <row r="143" spans="1:65" s="2" customFormat="1" ht="22.5" customHeight="1" x14ac:dyDescent="0.2">
      <c r="A143" s="27"/>
      <c r="B143" s="135"/>
      <c r="C143" s="136" t="s">
        <v>175</v>
      </c>
      <c r="D143" s="136" t="s">
        <v>117</v>
      </c>
      <c r="E143" s="137" t="s">
        <v>176</v>
      </c>
      <c r="F143" s="138" t="s">
        <v>177</v>
      </c>
      <c r="G143" s="139" t="s">
        <v>130</v>
      </c>
      <c r="H143" s="140">
        <v>15</v>
      </c>
      <c r="I143" s="140">
        <v>0</v>
      </c>
      <c r="J143" s="140">
        <f t="shared" si="0"/>
        <v>0</v>
      </c>
      <c r="K143" s="141"/>
      <c r="L143" s="28"/>
      <c r="M143" s="142" t="s">
        <v>1</v>
      </c>
      <c r="N143" s="143" t="s">
        <v>39</v>
      </c>
      <c r="O143" s="144">
        <v>0</v>
      </c>
      <c r="P143" s="144">
        <f t="shared" si="1"/>
        <v>0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U143" s="27"/>
      <c r="V143" s="170"/>
      <c r="W143" s="27"/>
      <c r="X143" s="27"/>
      <c r="Y143" s="27"/>
      <c r="Z143" s="27"/>
      <c r="AA143" s="27"/>
      <c r="AB143" s="27"/>
      <c r="AC143" s="27"/>
      <c r="AD143" s="27"/>
      <c r="AE143" s="27"/>
      <c r="AR143" s="146" t="s">
        <v>178</v>
      </c>
      <c r="AT143" s="146" t="s">
        <v>117</v>
      </c>
      <c r="AU143" s="146" t="s">
        <v>122</v>
      </c>
      <c r="AY143" s="15" t="s">
        <v>113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5" t="s">
        <v>122</v>
      </c>
      <c r="BK143" s="148">
        <f t="shared" si="9"/>
        <v>0</v>
      </c>
      <c r="BL143" s="15" t="s">
        <v>178</v>
      </c>
      <c r="BM143" s="146" t="s">
        <v>179</v>
      </c>
    </row>
    <row r="144" spans="1:65" s="2" customFormat="1" ht="14.45" customHeight="1" x14ac:dyDescent="0.2">
      <c r="A144" s="27"/>
      <c r="B144" s="135"/>
      <c r="C144" s="136" t="s">
        <v>180</v>
      </c>
      <c r="D144" s="136" t="s">
        <v>117</v>
      </c>
      <c r="E144" s="137" t="s">
        <v>181</v>
      </c>
      <c r="F144" s="138" t="s">
        <v>182</v>
      </c>
      <c r="G144" s="139" t="s">
        <v>130</v>
      </c>
      <c r="H144" s="140">
        <v>1</v>
      </c>
      <c r="I144" s="140">
        <v>0</v>
      </c>
      <c r="J144" s="140">
        <f t="shared" si="0"/>
        <v>0</v>
      </c>
      <c r="K144" s="141"/>
      <c r="L144" s="28"/>
      <c r="M144" s="142" t="s">
        <v>1</v>
      </c>
      <c r="N144" s="143" t="s">
        <v>39</v>
      </c>
      <c r="O144" s="144">
        <v>0</v>
      </c>
      <c r="P144" s="144">
        <f t="shared" si="1"/>
        <v>0</v>
      </c>
      <c r="Q144" s="144">
        <v>0</v>
      </c>
      <c r="R144" s="144">
        <f t="shared" si="2"/>
        <v>0</v>
      </c>
      <c r="S144" s="144">
        <v>0</v>
      </c>
      <c r="T144" s="145">
        <f t="shared" si="3"/>
        <v>0</v>
      </c>
      <c r="U144" s="27"/>
      <c r="V144" s="170"/>
      <c r="W144" s="27"/>
      <c r="X144" s="27"/>
      <c r="Y144" s="27"/>
      <c r="Z144" s="27"/>
      <c r="AA144" s="27"/>
      <c r="AB144" s="27"/>
      <c r="AC144" s="27"/>
      <c r="AD144" s="27"/>
      <c r="AE144" s="27"/>
      <c r="AR144" s="146" t="s">
        <v>178</v>
      </c>
      <c r="AT144" s="146" t="s">
        <v>117</v>
      </c>
      <c r="AU144" s="146" t="s">
        <v>122</v>
      </c>
      <c r="AY144" s="15" t="s">
        <v>113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5" t="s">
        <v>122</v>
      </c>
      <c r="BK144" s="148">
        <f t="shared" si="9"/>
        <v>0</v>
      </c>
      <c r="BL144" s="15" t="s">
        <v>178</v>
      </c>
      <c r="BM144" s="146" t="s">
        <v>183</v>
      </c>
    </row>
    <row r="145" spans="1:65" s="12" customFormat="1" ht="22.9" customHeight="1" x14ac:dyDescent="0.2">
      <c r="B145" s="123"/>
      <c r="D145" s="124" t="s">
        <v>72</v>
      </c>
      <c r="E145" s="133" t="s">
        <v>184</v>
      </c>
      <c r="F145" s="133" t="s">
        <v>185</v>
      </c>
      <c r="J145" s="134">
        <f>BK145</f>
        <v>0</v>
      </c>
      <c r="L145" s="123"/>
      <c r="M145" s="127"/>
      <c r="N145" s="128"/>
      <c r="O145" s="128"/>
      <c r="P145" s="129">
        <f>SUM(P146:P153)</f>
        <v>158.61600000000001</v>
      </c>
      <c r="Q145" s="128"/>
      <c r="R145" s="129">
        <f>SUM(R146:R153)</f>
        <v>0.376</v>
      </c>
      <c r="S145" s="128"/>
      <c r="T145" s="130">
        <f>SUM(T146:T153)</f>
        <v>0</v>
      </c>
      <c r="V145" s="170"/>
      <c r="AR145" s="124" t="s">
        <v>81</v>
      </c>
      <c r="AT145" s="131" t="s">
        <v>72</v>
      </c>
      <c r="AU145" s="131" t="s">
        <v>81</v>
      </c>
      <c r="AY145" s="124" t="s">
        <v>113</v>
      </c>
      <c r="BK145" s="132">
        <f>SUM(BK146:BK153)</f>
        <v>0</v>
      </c>
    </row>
    <row r="146" spans="1:65" s="2" customFormat="1" ht="24.2" customHeight="1" x14ac:dyDescent="0.2">
      <c r="A146" s="27"/>
      <c r="B146" s="135"/>
      <c r="C146" s="136" t="s">
        <v>186</v>
      </c>
      <c r="D146" s="136" t="s">
        <v>117</v>
      </c>
      <c r="E146" s="137" t="s">
        <v>187</v>
      </c>
      <c r="F146" s="138" t="s">
        <v>188</v>
      </c>
      <c r="G146" s="139" t="s">
        <v>120</v>
      </c>
      <c r="H146" s="140">
        <v>40</v>
      </c>
      <c r="I146" s="140">
        <v>0</v>
      </c>
      <c r="J146" s="140">
        <f>ROUND(I146*H146,3)</f>
        <v>0</v>
      </c>
      <c r="K146" s="141"/>
      <c r="L146" s="28"/>
      <c r="M146" s="142" t="s">
        <v>1</v>
      </c>
      <c r="N146" s="143" t="s">
        <v>39</v>
      </c>
      <c r="O146" s="144">
        <v>0.85</v>
      </c>
      <c r="P146" s="144">
        <f>O146*H146</f>
        <v>34</v>
      </c>
      <c r="Q146" s="144">
        <v>9.4000000000000004E-3</v>
      </c>
      <c r="R146" s="144">
        <f>Q146*H146</f>
        <v>0.376</v>
      </c>
      <c r="S146" s="144">
        <v>0</v>
      </c>
      <c r="T146" s="145">
        <f>S146*H146</f>
        <v>0</v>
      </c>
      <c r="U146" s="27"/>
      <c r="V146" s="170"/>
      <c r="W146" s="27"/>
      <c r="X146" s="27"/>
      <c r="Y146" s="27"/>
      <c r="Z146" s="27"/>
      <c r="AA146" s="27"/>
      <c r="AB146" s="27"/>
      <c r="AC146" s="27"/>
      <c r="AD146" s="27"/>
      <c r="AE146" s="27"/>
      <c r="AR146" s="146" t="s">
        <v>121</v>
      </c>
      <c r="AT146" s="146" t="s">
        <v>117</v>
      </c>
      <c r="AU146" s="146" t="s">
        <v>122</v>
      </c>
      <c r="AY146" s="15" t="s">
        <v>113</v>
      </c>
      <c r="BE146" s="147">
        <f>IF(N146="základná",J146,0)</f>
        <v>0</v>
      </c>
      <c r="BF146" s="147">
        <f>IF(N146="znížená",J146,0)</f>
        <v>0</v>
      </c>
      <c r="BG146" s="147">
        <f>IF(N146="zákl. prenesená",J146,0)</f>
        <v>0</v>
      </c>
      <c r="BH146" s="147">
        <f>IF(N146="zníž. prenesená",J146,0)</f>
        <v>0</v>
      </c>
      <c r="BI146" s="147">
        <f>IF(N146="nulová",J146,0)</f>
        <v>0</v>
      </c>
      <c r="BJ146" s="15" t="s">
        <v>122</v>
      </c>
      <c r="BK146" s="148">
        <f>ROUND(I146*H146,3)</f>
        <v>0</v>
      </c>
      <c r="BL146" s="15" t="s">
        <v>121</v>
      </c>
      <c r="BM146" s="146" t="s">
        <v>189</v>
      </c>
    </row>
    <row r="147" spans="1:65" s="2" customFormat="1" ht="24.2" customHeight="1" x14ac:dyDescent="0.2">
      <c r="A147" s="27"/>
      <c r="B147" s="135"/>
      <c r="C147" s="136" t="s">
        <v>190</v>
      </c>
      <c r="D147" s="136" t="s">
        <v>117</v>
      </c>
      <c r="E147" s="137" t="s">
        <v>191</v>
      </c>
      <c r="F147" s="138" t="s">
        <v>192</v>
      </c>
      <c r="G147" s="139" t="s">
        <v>120</v>
      </c>
      <c r="H147" s="140">
        <v>40</v>
      </c>
      <c r="I147" s="140">
        <v>0</v>
      </c>
      <c r="J147" s="140">
        <f>ROUND(I147*H147,3)</f>
        <v>0</v>
      </c>
      <c r="K147" s="141"/>
      <c r="L147" s="28"/>
      <c r="M147" s="142" t="s">
        <v>1</v>
      </c>
      <c r="N147" s="143" t="s">
        <v>39</v>
      </c>
      <c r="O147" s="144">
        <v>0.36499999999999999</v>
      </c>
      <c r="P147" s="144">
        <f>O147*H147</f>
        <v>14.6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27"/>
      <c r="V147" s="170"/>
      <c r="W147" s="27"/>
      <c r="X147" s="27"/>
      <c r="Y147" s="27"/>
      <c r="Z147" s="27"/>
      <c r="AA147" s="27"/>
      <c r="AB147" s="27"/>
      <c r="AC147" s="27"/>
      <c r="AD147" s="27"/>
      <c r="AE147" s="27"/>
      <c r="AR147" s="146" t="s">
        <v>121</v>
      </c>
      <c r="AT147" s="146" t="s">
        <v>117</v>
      </c>
      <c r="AU147" s="146" t="s">
        <v>122</v>
      </c>
      <c r="AY147" s="15" t="s">
        <v>113</v>
      </c>
      <c r="BE147" s="147">
        <f>IF(N147="základná",J147,0)</f>
        <v>0</v>
      </c>
      <c r="BF147" s="147">
        <f>IF(N147="znížená",J147,0)</f>
        <v>0</v>
      </c>
      <c r="BG147" s="147">
        <f>IF(N147="zákl. prenesená",J147,0)</f>
        <v>0</v>
      </c>
      <c r="BH147" s="147">
        <f>IF(N147="zníž. prenesená",J147,0)</f>
        <v>0</v>
      </c>
      <c r="BI147" s="147">
        <f>IF(N147="nulová",J147,0)</f>
        <v>0</v>
      </c>
      <c r="BJ147" s="15" t="s">
        <v>122</v>
      </c>
      <c r="BK147" s="148">
        <f>ROUND(I147*H147,3)</f>
        <v>0</v>
      </c>
      <c r="BL147" s="15" t="s">
        <v>121</v>
      </c>
      <c r="BM147" s="146" t="s">
        <v>193</v>
      </c>
    </row>
    <row r="148" spans="1:65" s="2" customFormat="1" ht="24.2" customHeight="1" x14ac:dyDescent="0.2">
      <c r="A148" s="27"/>
      <c r="B148" s="135"/>
      <c r="C148" s="136" t="s">
        <v>194</v>
      </c>
      <c r="D148" s="136" t="s">
        <v>117</v>
      </c>
      <c r="E148" s="137" t="s">
        <v>195</v>
      </c>
      <c r="F148" s="138" t="s">
        <v>196</v>
      </c>
      <c r="G148" s="139" t="s">
        <v>120</v>
      </c>
      <c r="H148" s="140">
        <v>764</v>
      </c>
      <c r="I148" s="140">
        <v>0</v>
      </c>
      <c r="J148" s="140">
        <f>ROUND(I148*H148,3)</f>
        <v>0</v>
      </c>
      <c r="K148" s="141"/>
      <c r="L148" s="28"/>
      <c r="M148" s="142" t="s">
        <v>1</v>
      </c>
      <c r="N148" s="143" t="s">
        <v>39</v>
      </c>
      <c r="O148" s="144">
        <v>2.4E-2</v>
      </c>
      <c r="P148" s="144">
        <f>O148*H148</f>
        <v>18.336000000000002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27"/>
      <c r="V148" s="170"/>
      <c r="W148" s="27"/>
      <c r="X148" s="27"/>
      <c r="Y148" s="27"/>
      <c r="Z148" s="27"/>
      <c r="AA148" s="27"/>
      <c r="AB148" s="27"/>
      <c r="AC148" s="27"/>
      <c r="AD148" s="27"/>
      <c r="AE148" s="27"/>
      <c r="AR148" s="146" t="s">
        <v>121</v>
      </c>
      <c r="AT148" s="146" t="s">
        <v>117</v>
      </c>
      <c r="AU148" s="146" t="s">
        <v>122</v>
      </c>
      <c r="AY148" s="15" t="s">
        <v>113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5" t="s">
        <v>122</v>
      </c>
      <c r="BK148" s="148">
        <f>ROUND(I148*H148,3)</f>
        <v>0</v>
      </c>
      <c r="BL148" s="15" t="s">
        <v>121</v>
      </c>
      <c r="BM148" s="146" t="s">
        <v>197</v>
      </c>
    </row>
    <row r="149" spans="1:65" s="13" customFormat="1" x14ac:dyDescent="0.2">
      <c r="B149" s="149"/>
      <c r="D149" s="150" t="s">
        <v>198</v>
      </c>
      <c r="E149" s="151" t="s">
        <v>1</v>
      </c>
      <c r="F149" s="152" t="s">
        <v>199</v>
      </c>
      <c r="H149" s="153">
        <v>764</v>
      </c>
      <c r="I149" s="153"/>
      <c r="L149" s="149"/>
      <c r="M149" s="154"/>
      <c r="N149" s="155"/>
      <c r="O149" s="155"/>
      <c r="P149" s="155"/>
      <c r="Q149" s="155"/>
      <c r="R149" s="155"/>
      <c r="S149" s="155"/>
      <c r="T149" s="156"/>
      <c r="V149" s="170"/>
      <c r="AT149" s="151" t="s">
        <v>198</v>
      </c>
      <c r="AU149" s="151" t="s">
        <v>122</v>
      </c>
      <c r="AV149" s="13" t="s">
        <v>122</v>
      </c>
      <c r="AW149" s="13" t="s">
        <v>28</v>
      </c>
      <c r="AX149" s="13" t="s">
        <v>81</v>
      </c>
      <c r="AY149" s="151" t="s">
        <v>113</v>
      </c>
    </row>
    <row r="150" spans="1:65" s="2" customFormat="1" ht="24.2" customHeight="1" x14ac:dyDescent="0.2">
      <c r="A150" s="27"/>
      <c r="B150" s="135"/>
      <c r="C150" s="136" t="s">
        <v>7</v>
      </c>
      <c r="D150" s="136" t="s">
        <v>117</v>
      </c>
      <c r="E150" s="137" t="s">
        <v>200</v>
      </c>
      <c r="F150" s="138" t="s">
        <v>201</v>
      </c>
      <c r="G150" s="139" t="s">
        <v>120</v>
      </c>
      <c r="H150" s="140">
        <v>764</v>
      </c>
      <c r="I150" s="140">
        <v>0</v>
      </c>
      <c r="J150" s="140">
        <f>ROUND(I150*H150,3)</f>
        <v>0</v>
      </c>
      <c r="K150" s="141"/>
      <c r="L150" s="28"/>
      <c r="M150" s="142" t="s">
        <v>1</v>
      </c>
      <c r="N150" s="143" t="s">
        <v>39</v>
      </c>
      <c r="O150" s="144">
        <v>8.8999999999999996E-2</v>
      </c>
      <c r="P150" s="144">
        <f>O150*H150</f>
        <v>67.995999999999995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U150" s="27"/>
      <c r="V150" s="170"/>
      <c r="W150" s="27"/>
      <c r="X150" s="27"/>
      <c r="Y150" s="27"/>
      <c r="Z150" s="27"/>
      <c r="AA150" s="27"/>
      <c r="AB150" s="27"/>
      <c r="AC150" s="27"/>
      <c r="AD150" s="27"/>
      <c r="AE150" s="27"/>
      <c r="AR150" s="146" t="s">
        <v>121</v>
      </c>
      <c r="AT150" s="146" t="s">
        <v>117</v>
      </c>
      <c r="AU150" s="146" t="s">
        <v>122</v>
      </c>
      <c r="AY150" s="15" t="s">
        <v>113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5" t="s">
        <v>122</v>
      </c>
      <c r="BK150" s="148">
        <f>ROUND(I150*H150,3)</f>
        <v>0</v>
      </c>
      <c r="BL150" s="15" t="s">
        <v>121</v>
      </c>
      <c r="BM150" s="146" t="s">
        <v>202</v>
      </c>
    </row>
    <row r="151" spans="1:65" s="2" customFormat="1" ht="24.2" customHeight="1" x14ac:dyDescent="0.2">
      <c r="A151" s="27"/>
      <c r="B151" s="135"/>
      <c r="C151" s="136" t="s">
        <v>203</v>
      </c>
      <c r="D151" s="136" t="s">
        <v>117</v>
      </c>
      <c r="E151" s="137" t="s">
        <v>204</v>
      </c>
      <c r="F151" s="138" t="s">
        <v>205</v>
      </c>
      <c r="G151" s="139" t="s">
        <v>120</v>
      </c>
      <c r="H151" s="140">
        <v>764</v>
      </c>
      <c r="I151" s="140">
        <v>0</v>
      </c>
      <c r="J151" s="140">
        <f>ROUND(I151*H151,3)</f>
        <v>0</v>
      </c>
      <c r="K151" s="141"/>
      <c r="L151" s="28"/>
      <c r="M151" s="142" t="s">
        <v>1</v>
      </c>
      <c r="N151" s="143" t="s">
        <v>39</v>
      </c>
      <c r="O151" s="144">
        <v>1E-3</v>
      </c>
      <c r="P151" s="144">
        <f>O151*H151</f>
        <v>0.76400000000000001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27"/>
      <c r="V151" s="170"/>
      <c r="W151" s="27"/>
      <c r="X151" s="27"/>
      <c r="Y151" s="27"/>
      <c r="Z151" s="27"/>
      <c r="AA151" s="27"/>
      <c r="AB151" s="27"/>
      <c r="AC151" s="27"/>
      <c r="AD151" s="27"/>
      <c r="AE151" s="27"/>
      <c r="AR151" s="146" t="s">
        <v>121</v>
      </c>
      <c r="AT151" s="146" t="s">
        <v>117</v>
      </c>
      <c r="AU151" s="146" t="s">
        <v>122</v>
      </c>
      <c r="AY151" s="15" t="s">
        <v>113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5" t="s">
        <v>122</v>
      </c>
      <c r="BK151" s="148">
        <f>ROUND(I151*H151,3)</f>
        <v>0</v>
      </c>
      <c r="BL151" s="15" t="s">
        <v>121</v>
      </c>
      <c r="BM151" s="146" t="s">
        <v>206</v>
      </c>
    </row>
    <row r="152" spans="1:65" s="2" customFormat="1" ht="24.2" customHeight="1" x14ac:dyDescent="0.2">
      <c r="A152" s="27"/>
      <c r="B152" s="135"/>
      <c r="C152" s="136" t="s">
        <v>207</v>
      </c>
      <c r="D152" s="136" t="s">
        <v>117</v>
      </c>
      <c r="E152" s="137" t="s">
        <v>208</v>
      </c>
      <c r="F152" s="138" t="s">
        <v>209</v>
      </c>
      <c r="G152" s="139" t="s">
        <v>120</v>
      </c>
      <c r="H152" s="140">
        <v>1528</v>
      </c>
      <c r="I152" s="140">
        <v>0</v>
      </c>
      <c r="J152" s="140">
        <f>ROUND(I152*H152,3)</f>
        <v>0</v>
      </c>
      <c r="K152" s="141"/>
      <c r="L152" s="28"/>
      <c r="M152" s="142" t="s">
        <v>1</v>
      </c>
      <c r="N152" s="143" t="s">
        <v>39</v>
      </c>
      <c r="O152" s="144">
        <v>1.4999999999999999E-2</v>
      </c>
      <c r="P152" s="144">
        <f>O152*H152</f>
        <v>22.919999999999998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U152" s="27"/>
      <c r="V152" s="170"/>
      <c r="W152" s="27"/>
      <c r="X152" s="27"/>
      <c r="Y152" s="27"/>
      <c r="Z152" s="27"/>
      <c r="AA152" s="27"/>
      <c r="AB152" s="27"/>
      <c r="AC152" s="27"/>
      <c r="AD152" s="27"/>
      <c r="AE152" s="27"/>
      <c r="AR152" s="146" t="s">
        <v>121</v>
      </c>
      <c r="AT152" s="146" t="s">
        <v>117</v>
      </c>
      <c r="AU152" s="146" t="s">
        <v>122</v>
      </c>
      <c r="AY152" s="15" t="s">
        <v>113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5" t="s">
        <v>122</v>
      </c>
      <c r="BK152" s="148">
        <f>ROUND(I152*H152,3)</f>
        <v>0</v>
      </c>
      <c r="BL152" s="15" t="s">
        <v>121</v>
      </c>
      <c r="BM152" s="146" t="s">
        <v>210</v>
      </c>
    </row>
    <row r="153" spans="1:65" s="13" customFormat="1" x14ac:dyDescent="0.2">
      <c r="B153" s="149"/>
      <c r="D153" s="150" t="s">
        <v>198</v>
      </c>
      <c r="E153" s="151" t="s">
        <v>1</v>
      </c>
      <c r="F153" s="152" t="s">
        <v>211</v>
      </c>
      <c r="H153" s="153">
        <v>1528</v>
      </c>
      <c r="I153" s="153"/>
      <c r="L153" s="149"/>
      <c r="M153" s="154"/>
      <c r="N153" s="155"/>
      <c r="O153" s="155"/>
      <c r="P153" s="155"/>
      <c r="Q153" s="155"/>
      <c r="R153" s="155"/>
      <c r="S153" s="155"/>
      <c r="T153" s="156"/>
      <c r="V153" s="170"/>
      <c r="AT153" s="151" t="s">
        <v>198</v>
      </c>
      <c r="AU153" s="151" t="s">
        <v>122</v>
      </c>
      <c r="AV153" s="13" t="s">
        <v>122</v>
      </c>
      <c r="AW153" s="13" t="s">
        <v>28</v>
      </c>
      <c r="AX153" s="13" t="s">
        <v>81</v>
      </c>
      <c r="AY153" s="151" t="s">
        <v>113</v>
      </c>
    </row>
    <row r="154" spans="1:65" s="12" customFormat="1" ht="22.9" customHeight="1" x14ac:dyDescent="0.2">
      <c r="B154" s="123"/>
      <c r="D154" s="124" t="s">
        <v>72</v>
      </c>
      <c r="E154" s="133" t="s">
        <v>212</v>
      </c>
      <c r="F154" s="133" t="s">
        <v>213</v>
      </c>
      <c r="J154" s="134">
        <f>BK154</f>
        <v>0</v>
      </c>
      <c r="L154" s="123"/>
      <c r="M154" s="127"/>
      <c r="N154" s="128"/>
      <c r="O154" s="128"/>
      <c r="P154" s="129">
        <f>SUM(P155:P175)</f>
        <v>21.970340000000004</v>
      </c>
      <c r="Q154" s="128"/>
      <c r="R154" s="129">
        <f>SUM(R155:R175)</f>
        <v>1.4880599999999999</v>
      </c>
      <c r="S154" s="128"/>
      <c r="T154" s="130">
        <f>SUM(T155:T175)</f>
        <v>0</v>
      </c>
      <c r="V154" s="170"/>
      <c r="AR154" s="124" t="s">
        <v>81</v>
      </c>
      <c r="AT154" s="131" t="s">
        <v>72</v>
      </c>
      <c r="AU154" s="131" t="s">
        <v>81</v>
      </c>
      <c r="AY154" s="124" t="s">
        <v>113</v>
      </c>
      <c r="BK154" s="132">
        <f>SUM(BK155:BK175)</f>
        <v>0</v>
      </c>
    </row>
    <row r="155" spans="1:65" s="2" customFormat="1" ht="37.9" customHeight="1" x14ac:dyDescent="0.2">
      <c r="A155" s="27"/>
      <c r="B155" s="135"/>
      <c r="C155" s="136" t="s">
        <v>214</v>
      </c>
      <c r="D155" s="136" t="s">
        <v>117</v>
      </c>
      <c r="E155" s="137" t="s">
        <v>215</v>
      </c>
      <c r="F155" s="138" t="s">
        <v>216</v>
      </c>
      <c r="G155" s="139" t="s">
        <v>130</v>
      </c>
      <c r="H155" s="140">
        <v>7</v>
      </c>
      <c r="I155" s="140">
        <v>0</v>
      </c>
      <c r="J155" s="140">
        <f>ROUND(I155*H155,3)</f>
        <v>0</v>
      </c>
      <c r="K155" s="141"/>
      <c r="L155" s="28"/>
      <c r="M155" s="142" t="s">
        <v>1</v>
      </c>
      <c r="N155" s="143" t="s">
        <v>39</v>
      </c>
      <c r="O155" s="144">
        <v>1.167</v>
      </c>
      <c r="P155" s="144">
        <f>O155*H155</f>
        <v>8.1690000000000005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U155" s="27"/>
      <c r="V155" s="170"/>
      <c r="W155" s="27"/>
      <c r="X155" s="27"/>
      <c r="Y155" s="27"/>
      <c r="Z155" s="27"/>
      <c r="AA155" s="27"/>
      <c r="AB155" s="27"/>
      <c r="AC155" s="27"/>
      <c r="AD155" s="27"/>
      <c r="AE155" s="27"/>
      <c r="AR155" s="146" t="s">
        <v>121</v>
      </c>
      <c r="AT155" s="146" t="s">
        <v>117</v>
      </c>
      <c r="AU155" s="146" t="s">
        <v>122</v>
      </c>
      <c r="AY155" s="15" t="s">
        <v>113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5" t="s">
        <v>122</v>
      </c>
      <c r="BK155" s="148">
        <f>ROUND(I155*H155,3)</f>
        <v>0</v>
      </c>
      <c r="BL155" s="15" t="s">
        <v>121</v>
      </c>
      <c r="BM155" s="146" t="s">
        <v>217</v>
      </c>
    </row>
    <row r="156" spans="1:65" s="2" customFormat="1" ht="14.45" customHeight="1" x14ac:dyDescent="0.2">
      <c r="A156" s="27"/>
      <c r="B156" s="135"/>
      <c r="C156" s="157" t="s">
        <v>218</v>
      </c>
      <c r="D156" s="157" t="s">
        <v>219</v>
      </c>
      <c r="E156" s="158" t="s">
        <v>220</v>
      </c>
      <c r="F156" s="159" t="s">
        <v>221</v>
      </c>
      <c r="G156" s="160" t="s">
        <v>222</v>
      </c>
      <c r="H156" s="161">
        <v>7</v>
      </c>
      <c r="I156" s="161">
        <v>0</v>
      </c>
      <c r="J156" s="161">
        <f>ROUND(I156*H156,3)</f>
        <v>0</v>
      </c>
      <c r="K156" s="162"/>
      <c r="L156" s="163"/>
      <c r="M156" s="164" t="s">
        <v>1</v>
      </c>
      <c r="N156" s="165" t="s">
        <v>39</v>
      </c>
      <c r="O156" s="144">
        <v>0</v>
      </c>
      <c r="P156" s="144">
        <f>O156*H156</f>
        <v>0</v>
      </c>
      <c r="Q156" s="144">
        <v>1E-3</v>
      </c>
      <c r="R156" s="144">
        <f>Q156*H156</f>
        <v>7.0000000000000001E-3</v>
      </c>
      <c r="S156" s="144">
        <v>0</v>
      </c>
      <c r="T156" s="145">
        <f>S156*H156</f>
        <v>0</v>
      </c>
      <c r="U156" s="27"/>
      <c r="V156" s="170"/>
      <c r="W156" s="27"/>
      <c r="X156" s="27"/>
      <c r="Y156" s="27"/>
      <c r="Z156" s="27"/>
      <c r="AA156" s="27"/>
      <c r="AB156" s="27"/>
      <c r="AC156" s="27"/>
      <c r="AD156" s="27"/>
      <c r="AE156" s="27"/>
      <c r="AR156" s="146" t="s">
        <v>178</v>
      </c>
      <c r="AT156" s="146" t="s">
        <v>219</v>
      </c>
      <c r="AU156" s="146" t="s">
        <v>122</v>
      </c>
      <c r="AY156" s="15" t="s">
        <v>113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5" t="s">
        <v>122</v>
      </c>
      <c r="BK156" s="148">
        <f>ROUND(I156*H156,3)</f>
        <v>0</v>
      </c>
      <c r="BL156" s="15" t="s">
        <v>178</v>
      </c>
      <c r="BM156" s="146" t="s">
        <v>223</v>
      </c>
    </row>
    <row r="157" spans="1:65" s="2" customFormat="1" ht="14.45" customHeight="1" x14ac:dyDescent="0.2">
      <c r="A157" s="27"/>
      <c r="B157" s="135"/>
      <c r="C157" s="157" t="s">
        <v>224</v>
      </c>
      <c r="D157" s="157" t="s">
        <v>219</v>
      </c>
      <c r="E157" s="158" t="s">
        <v>225</v>
      </c>
      <c r="F157" s="159" t="s">
        <v>226</v>
      </c>
      <c r="G157" s="160" t="s">
        <v>222</v>
      </c>
      <c r="H157" s="161">
        <v>0.7</v>
      </c>
      <c r="I157" s="161">
        <v>0</v>
      </c>
      <c r="J157" s="161">
        <f>ROUND(I157*H157,3)</f>
        <v>0</v>
      </c>
      <c r="K157" s="162"/>
      <c r="L157" s="163"/>
      <c r="M157" s="164" t="s">
        <v>1</v>
      </c>
      <c r="N157" s="165" t="s">
        <v>39</v>
      </c>
      <c r="O157" s="144">
        <v>0</v>
      </c>
      <c r="P157" s="144">
        <f>O157*H157</f>
        <v>0</v>
      </c>
      <c r="Q157" s="144">
        <v>1E-3</v>
      </c>
      <c r="R157" s="144">
        <f>Q157*H157</f>
        <v>6.9999999999999999E-4</v>
      </c>
      <c r="S157" s="144">
        <v>0</v>
      </c>
      <c r="T157" s="145">
        <f>S157*H157</f>
        <v>0</v>
      </c>
      <c r="U157" s="27"/>
      <c r="V157" s="170"/>
      <c r="W157" s="27"/>
      <c r="X157" s="27"/>
      <c r="Y157" s="27"/>
      <c r="Z157" s="27"/>
      <c r="AA157" s="27"/>
      <c r="AB157" s="27"/>
      <c r="AC157" s="27"/>
      <c r="AD157" s="27"/>
      <c r="AE157" s="27"/>
      <c r="AR157" s="146" t="s">
        <v>147</v>
      </c>
      <c r="AT157" s="146" t="s">
        <v>219</v>
      </c>
      <c r="AU157" s="146" t="s">
        <v>122</v>
      </c>
      <c r="AY157" s="15" t="s">
        <v>113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5" t="s">
        <v>122</v>
      </c>
      <c r="BK157" s="148">
        <f>ROUND(I157*H157,3)</f>
        <v>0</v>
      </c>
      <c r="BL157" s="15" t="s">
        <v>121</v>
      </c>
      <c r="BM157" s="146" t="s">
        <v>227</v>
      </c>
    </row>
    <row r="158" spans="1:65" s="13" customFormat="1" x14ac:dyDescent="0.2">
      <c r="B158" s="149"/>
      <c r="D158" s="150" t="s">
        <v>198</v>
      </c>
      <c r="E158" s="151" t="s">
        <v>1</v>
      </c>
      <c r="F158" s="152" t="s">
        <v>228</v>
      </c>
      <c r="H158" s="153">
        <v>0.7</v>
      </c>
      <c r="I158" s="153"/>
      <c r="L158" s="149"/>
      <c r="M158" s="154"/>
      <c r="N158" s="155"/>
      <c r="O158" s="155"/>
      <c r="P158" s="155"/>
      <c r="Q158" s="155"/>
      <c r="R158" s="155"/>
      <c r="S158" s="155"/>
      <c r="T158" s="156"/>
      <c r="V158" s="170"/>
      <c r="AT158" s="151" t="s">
        <v>198</v>
      </c>
      <c r="AU158" s="151" t="s">
        <v>122</v>
      </c>
      <c r="AV158" s="13" t="s">
        <v>122</v>
      </c>
      <c r="AW158" s="13" t="s">
        <v>28</v>
      </c>
      <c r="AX158" s="13" t="s">
        <v>81</v>
      </c>
      <c r="AY158" s="151" t="s">
        <v>113</v>
      </c>
    </row>
    <row r="159" spans="1:65" s="2" customFormat="1" ht="24.2" customHeight="1" x14ac:dyDescent="0.2">
      <c r="A159" s="27"/>
      <c r="B159" s="135"/>
      <c r="C159" s="136" t="s">
        <v>229</v>
      </c>
      <c r="D159" s="136" t="s">
        <v>117</v>
      </c>
      <c r="E159" s="137" t="s">
        <v>230</v>
      </c>
      <c r="F159" s="138" t="s">
        <v>231</v>
      </c>
      <c r="G159" s="139" t="s">
        <v>130</v>
      </c>
      <c r="H159" s="140">
        <v>7</v>
      </c>
      <c r="I159" s="140">
        <v>0</v>
      </c>
      <c r="J159" s="140">
        <f>ROUND(I159*H159,3)</f>
        <v>0</v>
      </c>
      <c r="K159" s="141"/>
      <c r="L159" s="28"/>
      <c r="M159" s="142" t="s">
        <v>1</v>
      </c>
      <c r="N159" s="143" t="s">
        <v>39</v>
      </c>
      <c r="O159" s="144">
        <v>0.74312</v>
      </c>
      <c r="P159" s="144">
        <f>O159*H159</f>
        <v>5.2018399999999998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U159" s="27"/>
      <c r="V159" s="170"/>
      <c r="W159" s="27"/>
      <c r="X159" s="27"/>
      <c r="Y159" s="27"/>
      <c r="Z159" s="27"/>
      <c r="AA159" s="27"/>
      <c r="AB159" s="27"/>
      <c r="AC159" s="27"/>
      <c r="AD159" s="27"/>
      <c r="AE159" s="27"/>
      <c r="AR159" s="146" t="s">
        <v>121</v>
      </c>
      <c r="AT159" s="146" t="s">
        <v>117</v>
      </c>
      <c r="AU159" s="146" t="s">
        <v>122</v>
      </c>
      <c r="AY159" s="15" t="s">
        <v>113</v>
      </c>
      <c r="BE159" s="147">
        <f>IF(N159="základná",J159,0)</f>
        <v>0</v>
      </c>
      <c r="BF159" s="147">
        <f>IF(N159="znížená",J159,0)</f>
        <v>0</v>
      </c>
      <c r="BG159" s="147">
        <f>IF(N159="zákl. prenesená",J159,0)</f>
        <v>0</v>
      </c>
      <c r="BH159" s="147">
        <f>IF(N159="zníž. prenesená",J159,0)</f>
        <v>0</v>
      </c>
      <c r="BI159" s="147">
        <f>IF(N159="nulová",J159,0)</f>
        <v>0</v>
      </c>
      <c r="BJ159" s="15" t="s">
        <v>122</v>
      </c>
      <c r="BK159" s="148">
        <f>ROUND(I159*H159,3)</f>
        <v>0</v>
      </c>
      <c r="BL159" s="15" t="s">
        <v>121</v>
      </c>
      <c r="BM159" s="146" t="s">
        <v>232</v>
      </c>
    </row>
    <row r="160" spans="1:65" s="2" customFormat="1" ht="14.45" customHeight="1" x14ac:dyDescent="0.2">
      <c r="A160" s="27"/>
      <c r="B160" s="135"/>
      <c r="C160" s="157" t="s">
        <v>233</v>
      </c>
      <c r="D160" s="157" t="s">
        <v>219</v>
      </c>
      <c r="E160" s="158" t="s">
        <v>234</v>
      </c>
      <c r="F160" s="159" t="s">
        <v>235</v>
      </c>
      <c r="G160" s="160" t="s">
        <v>130</v>
      </c>
      <c r="H160" s="161">
        <v>2</v>
      </c>
      <c r="I160" s="161">
        <v>0</v>
      </c>
      <c r="J160" s="161">
        <f>ROUND(I160*H160,3)</f>
        <v>0</v>
      </c>
      <c r="K160" s="162"/>
      <c r="L160" s="163"/>
      <c r="M160" s="164" t="s">
        <v>1</v>
      </c>
      <c r="N160" s="165" t="s">
        <v>39</v>
      </c>
      <c r="O160" s="144">
        <v>0</v>
      </c>
      <c r="P160" s="144">
        <f>O160*H160</f>
        <v>0</v>
      </c>
      <c r="Q160" s="144">
        <v>0.01</v>
      </c>
      <c r="R160" s="144">
        <f>Q160*H160</f>
        <v>0.02</v>
      </c>
      <c r="S160" s="144">
        <v>0</v>
      </c>
      <c r="T160" s="145">
        <f>S160*H160</f>
        <v>0</v>
      </c>
      <c r="U160" s="27"/>
      <c r="V160" s="170"/>
      <c r="W160" s="27"/>
      <c r="X160" s="27"/>
      <c r="Y160" s="27"/>
      <c r="Z160" s="27"/>
      <c r="AA160" s="27"/>
      <c r="AB160" s="27"/>
      <c r="AC160" s="27"/>
      <c r="AD160" s="27"/>
      <c r="AE160" s="27"/>
      <c r="AR160" s="146" t="s">
        <v>147</v>
      </c>
      <c r="AT160" s="146" t="s">
        <v>219</v>
      </c>
      <c r="AU160" s="146" t="s">
        <v>122</v>
      </c>
      <c r="AY160" s="15" t="s">
        <v>113</v>
      </c>
      <c r="BE160" s="147">
        <f>IF(N160="základná",J160,0)</f>
        <v>0</v>
      </c>
      <c r="BF160" s="147">
        <f>IF(N160="znížená",J160,0)</f>
        <v>0</v>
      </c>
      <c r="BG160" s="147">
        <f>IF(N160="zákl. prenesená",J160,0)</f>
        <v>0</v>
      </c>
      <c r="BH160" s="147">
        <f>IF(N160="zníž. prenesená",J160,0)</f>
        <v>0</v>
      </c>
      <c r="BI160" s="147">
        <f>IF(N160="nulová",J160,0)</f>
        <v>0</v>
      </c>
      <c r="BJ160" s="15" t="s">
        <v>122</v>
      </c>
      <c r="BK160" s="148">
        <f>ROUND(I160*H160,3)</f>
        <v>0</v>
      </c>
      <c r="BL160" s="15" t="s">
        <v>121</v>
      </c>
      <c r="BM160" s="146" t="s">
        <v>236</v>
      </c>
    </row>
    <row r="161" spans="1:65" s="2" customFormat="1" ht="14.45" customHeight="1" x14ac:dyDescent="0.2">
      <c r="A161" s="27"/>
      <c r="B161" s="135"/>
      <c r="C161" s="157" t="s">
        <v>237</v>
      </c>
      <c r="D161" s="157" t="s">
        <v>219</v>
      </c>
      <c r="E161" s="158" t="s">
        <v>238</v>
      </c>
      <c r="F161" s="159" t="s">
        <v>239</v>
      </c>
      <c r="G161" s="160" t="s">
        <v>130</v>
      </c>
      <c r="H161" s="161">
        <v>3</v>
      </c>
      <c r="I161" s="161">
        <v>0</v>
      </c>
      <c r="J161" s="161">
        <f>ROUND(I161*H161,3)</f>
        <v>0</v>
      </c>
      <c r="K161" s="162"/>
      <c r="L161" s="163"/>
      <c r="M161" s="164" t="s">
        <v>1</v>
      </c>
      <c r="N161" s="165" t="s">
        <v>39</v>
      </c>
      <c r="O161" s="144">
        <v>0</v>
      </c>
      <c r="P161" s="144">
        <f>O161*H161</f>
        <v>0</v>
      </c>
      <c r="Q161" s="144">
        <v>0.01</v>
      </c>
      <c r="R161" s="144">
        <f>Q161*H161</f>
        <v>0.03</v>
      </c>
      <c r="S161" s="144">
        <v>0</v>
      </c>
      <c r="T161" s="145">
        <f>S161*H161</f>
        <v>0</v>
      </c>
      <c r="U161" s="27"/>
      <c r="V161" s="170"/>
      <c r="W161" s="27"/>
      <c r="X161" s="27"/>
      <c r="Y161" s="27"/>
      <c r="Z161" s="27"/>
      <c r="AA161" s="27"/>
      <c r="AB161" s="27"/>
      <c r="AC161" s="27"/>
      <c r="AD161" s="27"/>
      <c r="AE161" s="27"/>
      <c r="AR161" s="146" t="s">
        <v>147</v>
      </c>
      <c r="AT161" s="146" t="s">
        <v>219</v>
      </c>
      <c r="AU161" s="146" t="s">
        <v>122</v>
      </c>
      <c r="AY161" s="15" t="s">
        <v>113</v>
      </c>
      <c r="BE161" s="147">
        <f>IF(N161="základná",J161,0)</f>
        <v>0</v>
      </c>
      <c r="BF161" s="147">
        <f>IF(N161="znížená",J161,0)</f>
        <v>0</v>
      </c>
      <c r="BG161" s="147">
        <f>IF(N161="zákl. prenesená",J161,0)</f>
        <v>0</v>
      </c>
      <c r="BH161" s="147">
        <f>IF(N161="zníž. prenesená",J161,0)</f>
        <v>0</v>
      </c>
      <c r="BI161" s="147">
        <f>IF(N161="nulová",J161,0)</f>
        <v>0</v>
      </c>
      <c r="BJ161" s="15" t="s">
        <v>122</v>
      </c>
      <c r="BK161" s="148">
        <f>ROUND(I161*H161,3)</f>
        <v>0</v>
      </c>
      <c r="BL161" s="15" t="s">
        <v>121</v>
      </c>
      <c r="BM161" s="146" t="s">
        <v>240</v>
      </c>
    </row>
    <row r="162" spans="1:65" s="2" customFormat="1" ht="14.45" customHeight="1" x14ac:dyDescent="0.2">
      <c r="A162" s="27"/>
      <c r="B162" s="135"/>
      <c r="C162" s="157" t="s">
        <v>241</v>
      </c>
      <c r="D162" s="157" t="s">
        <v>219</v>
      </c>
      <c r="E162" s="158" t="s">
        <v>242</v>
      </c>
      <c r="F162" s="159" t="s">
        <v>243</v>
      </c>
      <c r="G162" s="160" t="s">
        <v>130</v>
      </c>
      <c r="H162" s="161">
        <v>2</v>
      </c>
      <c r="I162" s="161">
        <v>0</v>
      </c>
      <c r="J162" s="161">
        <f>ROUND(I162*H162,3)</f>
        <v>0</v>
      </c>
      <c r="K162" s="162"/>
      <c r="L162" s="163"/>
      <c r="M162" s="164" t="s">
        <v>1</v>
      </c>
      <c r="N162" s="165" t="s">
        <v>39</v>
      </c>
      <c r="O162" s="144">
        <v>0</v>
      </c>
      <c r="P162" s="144">
        <f>O162*H162</f>
        <v>0</v>
      </c>
      <c r="Q162" s="144">
        <v>0.01</v>
      </c>
      <c r="R162" s="144">
        <f>Q162*H162</f>
        <v>0.02</v>
      </c>
      <c r="S162" s="144">
        <v>0</v>
      </c>
      <c r="T162" s="145">
        <f>S162*H162</f>
        <v>0</v>
      </c>
      <c r="U162" s="27"/>
      <c r="V162" s="170"/>
      <c r="W162" s="27"/>
      <c r="X162" s="27"/>
      <c r="Y162" s="27"/>
      <c r="Z162" s="27"/>
      <c r="AA162" s="27"/>
      <c r="AB162" s="27"/>
      <c r="AC162" s="27"/>
      <c r="AD162" s="27"/>
      <c r="AE162" s="27"/>
      <c r="AR162" s="146" t="s">
        <v>147</v>
      </c>
      <c r="AT162" s="146" t="s">
        <v>219</v>
      </c>
      <c r="AU162" s="146" t="s">
        <v>122</v>
      </c>
      <c r="AY162" s="15" t="s">
        <v>113</v>
      </c>
      <c r="BE162" s="147">
        <f>IF(N162="základná",J162,0)</f>
        <v>0</v>
      </c>
      <c r="BF162" s="147">
        <f>IF(N162="znížená",J162,0)</f>
        <v>0</v>
      </c>
      <c r="BG162" s="147">
        <f>IF(N162="zákl. prenesená",J162,0)</f>
        <v>0</v>
      </c>
      <c r="BH162" s="147">
        <f>IF(N162="zníž. prenesená",J162,0)</f>
        <v>0</v>
      </c>
      <c r="BI162" s="147">
        <f>IF(N162="nulová",J162,0)</f>
        <v>0</v>
      </c>
      <c r="BJ162" s="15" t="s">
        <v>122</v>
      </c>
      <c r="BK162" s="148">
        <f>ROUND(I162*H162,3)</f>
        <v>0</v>
      </c>
      <c r="BL162" s="15" t="s">
        <v>121</v>
      </c>
      <c r="BM162" s="146" t="s">
        <v>244</v>
      </c>
    </row>
    <row r="163" spans="1:65" s="2" customFormat="1" ht="14.45" customHeight="1" x14ac:dyDescent="0.2">
      <c r="A163" s="27"/>
      <c r="B163" s="135"/>
      <c r="C163" s="157" t="s">
        <v>245</v>
      </c>
      <c r="D163" s="157" t="s">
        <v>219</v>
      </c>
      <c r="E163" s="158" t="s">
        <v>246</v>
      </c>
      <c r="F163" s="159" t="s">
        <v>247</v>
      </c>
      <c r="G163" s="160" t="s">
        <v>248</v>
      </c>
      <c r="H163" s="161">
        <v>1.4</v>
      </c>
      <c r="I163" s="161">
        <v>0</v>
      </c>
      <c r="J163" s="161">
        <f>ROUND(I163*H163,3)</f>
        <v>0</v>
      </c>
      <c r="K163" s="162"/>
      <c r="L163" s="163"/>
      <c r="M163" s="164" t="s">
        <v>1</v>
      </c>
      <c r="N163" s="165" t="s">
        <v>39</v>
      </c>
      <c r="O163" s="144">
        <v>0</v>
      </c>
      <c r="P163" s="144">
        <f>O163*H163</f>
        <v>0</v>
      </c>
      <c r="Q163" s="144">
        <v>0.77</v>
      </c>
      <c r="R163" s="144">
        <f>Q163*H163</f>
        <v>1.0779999999999998</v>
      </c>
      <c r="S163" s="144">
        <v>0</v>
      </c>
      <c r="T163" s="145">
        <f>S163*H163</f>
        <v>0</v>
      </c>
      <c r="U163" s="27"/>
      <c r="V163" s="170"/>
      <c r="W163" s="27"/>
      <c r="X163" s="27"/>
      <c r="Y163" s="27"/>
      <c r="Z163" s="27"/>
      <c r="AA163" s="27"/>
      <c r="AB163" s="27"/>
      <c r="AC163" s="27"/>
      <c r="AD163" s="27"/>
      <c r="AE163" s="27"/>
      <c r="AR163" s="146" t="s">
        <v>147</v>
      </c>
      <c r="AT163" s="146" t="s">
        <v>219</v>
      </c>
      <c r="AU163" s="146" t="s">
        <v>122</v>
      </c>
      <c r="AY163" s="15" t="s">
        <v>113</v>
      </c>
      <c r="BE163" s="147">
        <f>IF(N163="základná",J163,0)</f>
        <v>0</v>
      </c>
      <c r="BF163" s="147">
        <f>IF(N163="znížená",J163,0)</f>
        <v>0</v>
      </c>
      <c r="BG163" s="147">
        <f>IF(N163="zákl. prenesená",J163,0)</f>
        <v>0</v>
      </c>
      <c r="BH163" s="147">
        <f>IF(N163="zníž. prenesená",J163,0)</f>
        <v>0</v>
      </c>
      <c r="BI163" s="147">
        <f>IF(N163="nulová",J163,0)</f>
        <v>0</v>
      </c>
      <c r="BJ163" s="15" t="s">
        <v>122</v>
      </c>
      <c r="BK163" s="148">
        <f>ROUND(I163*H163,3)</f>
        <v>0</v>
      </c>
      <c r="BL163" s="15" t="s">
        <v>121</v>
      </c>
      <c r="BM163" s="146" t="s">
        <v>249</v>
      </c>
    </row>
    <row r="164" spans="1:65" s="13" customFormat="1" x14ac:dyDescent="0.2">
      <c r="B164" s="149"/>
      <c r="D164" s="150" t="s">
        <v>198</v>
      </c>
      <c r="E164" s="151" t="s">
        <v>1</v>
      </c>
      <c r="F164" s="152" t="s">
        <v>250</v>
      </c>
      <c r="H164" s="153">
        <v>1.4</v>
      </c>
      <c r="I164" s="153"/>
      <c r="L164" s="149"/>
      <c r="M164" s="154"/>
      <c r="N164" s="155"/>
      <c r="O164" s="155"/>
      <c r="P164" s="155"/>
      <c r="Q164" s="155"/>
      <c r="R164" s="155"/>
      <c r="S164" s="155"/>
      <c r="T164" s="156"/>
      <c r="V164" s="170"/>
      <c r="AT164" s="151" t="s">
        <v>198</v>
      </c>
      <c r="AU164" s="151" t="s">
        <v>122</v>
      </c>
      <c r="AV164" s="13" t="s">
        <v>122</v>
      </c>
      <c r="AW164" s="13" t="s">
        <v>28</v>
      </c>
      <c r="AX164" s="13" t="s">
        <v>81</v>
      </c>
      <c r="AY164" s="151" t="s">
        <v>113</v>
      </c>
    </row>
    <row r="165" spans="1:65" s="2" customFormat="1" ht="24.2" customHeight="1" x14ac:dyDescent="0.2">
      <c r="A165" s="27"/>
      <c r="B165" s="135"/>
      <c r="C165" s="136" t="s">
        <v>251</v>
      </c>
      <c r="D165" s="136" t="s">
        <v>117</v>
      </c>
      <c r="E165" s="137" t="s">
        <v>252</v>
      </c>
      <c r="F165" s="138" t="s">
        <v>253</v>
      </c>
      <c r="G165" s="139" t="s">
        <v>130</v>
      </c>
      <c r="H165" s="140">
        <v>7</v>
      </c>
      <c r="I165" s="140">
        <v>0</v>
      </c>
      <c r="J165" s="140">
        <f t="shared" ref="J165:J171" si="10">ROUND(I165*H165,3)</f>
        <v>0</v>
      </c>
      <c r="K165" s="141"/>
      <c r="L165" s="28"/>
      <c r="M165" s="142" t="s">
        <v>1</v>
      </c>
      <c r="N165" s="143" t="s">
        <v>39</v>
      </c>
      <c r="O165" s="144">
        <v>0</v>
      </c>
      <c r="P165" s="144">
        <f t="shared" ref="P165:P171" si="11">O165*H165</f>
        <v>0</v>
      </c>
      <c r="Q165" s="144">
        <v>0</v>
      </c>
      <c r="R165" s="144">
        <f t="shared" ref="R165:R171" si="12">Q165*H165</f>
        <v>0</v>
      </c>
      <c r="S165" s="144">
        <v>0</v>
      </c>
      <c r="T165" s="145">
        <f t="shared" ref="T165:T171" si="13">S165*H165</f>
        <v>0</v>
      </c>
      <c r="U165" s="27"/>
      <c r="V165" s="170"/>
      <c r="W165" s="27"/>
      <c r="X165" s="27"/>
      <c r="Y165" s="27"/>
      <c r="Z165" s="27"/>
      <c r="AA165" s="27"/>
      <c r="AB165" s="27"/>
      <c r="AC165" s="27"/>
      <c r="AD165" s="27"/>
      <c r="AE165" s="27"/>
      <c r="AR165" s="146" t="s">
        <v>178</v>
      </c>
      <c r="AT165" s="146" t="s">
        <v>117</v>
      </c>
      <c r="AU165" s="146" t="s">
        <v>122</v>
      </c>
      <c r="AY165" s="15" t="s">
        <v>113</v>
      </c>
      <c r="BE165" s="147">
        <f t="shared" ref="BE165:BE171" si="14">IF(N165="základná",J165,0)</f>
        <v>0</v>
      </c>
      <c r="BF165" s="147">
        <f t="shared" ref="BF165:BF171" si="15">IF(N165="znížená",J165,0)</f>
        <v>0</v>
      </c>
      <c r="BG165" s="147">
        <f t="shared" ref="BG165:BG171" si="16">IF(N165="zákl. prenesená",J165,0)</f>
        <v>0</v>
      </c>
      <c r="BH165" s="147">
        <f t="shared" ref="BH165:BH171" si="17">IF(N165="zníž. prenesená",J165,0)</f>
        <v>0</v>
      </c>
      <c r="BI165" s="147">
        <f t="shared" ref="BI165:BI171" si="18">IF(N165="nulová",J165,0)</f>
        <v>0</v>
      </c>
      <c r="BJ165" s="15" t="s">
        <v>122</v>
      </c>
      <c r="BK165" s="148">
        <f t="shared" ref="BK165:BK171" si="19">ROUND(I165*H165,3)</f>
        <v>0</v>
      </c>
      <c r="BL165" s="15" t="s">
        <v>178</v>
      </c>
      <c r="BM165" s="146" t="s">
        <v>254</v>
      </c>
    </row>
    <row r="166" spans="1:65" s="2" customFormat="1" ht="24.2" customHeight="1" x14ac:dyDescent="0.2">
      <c r="A166" s="27"/>
      <c r="B166" s="135"/>
      <c r="C166" s="136" t="s">
        <v>255</v>
      </c>
      <c r="D166" s="136" t="s">
        <v>117</v>
      </c>
      <c r="E166" s="137" t="s">
        <v>256</v>
      </c>
      <c r="F166" s="138" t="s">
        <v>257</v>
      </c>
      <c r="G166" s="139" t="s">
        <v>130</v>
      </c>
      <c r="H166" s="140">
        <v>7</v>
      </c>
      <c r="I166" s="140">
        <v>0</v>
      </c>
      <c r="J166" s="140">
        <f t="shared" si="10"/>
        <v>0</v>
      </c>
      <c r="K166" s="141"/>
      <c r="L166" s="28"/>
      <c r="M166" s="142" t="s">
        <v>1</v>
      </c>
      <c r="N166" s="143" t="s">
        <v>39</v>
      </c>
      <c r="O166" s="144">
        <v>0.86199999999999999</v>
      </c>
      <c r="P166" s="144">
        <f t="shared" si="11"/>
        <v>6.0339999999999998</v>
      </c>
      <c r="Q166" s="144">
        <v>4.8000000000000001E-4</v>
      </c>
      <c r="R166" s="144">
        <f t="shared" si="12"/>
        <v>3.3600000000000001E-3</v>
      </c>
      <c r="S166" s="144">
        <v>0</v>
      </c>
      <c r="T166" s="145">
        <f t="shared" si="13"/>
        <v>0</v>
      </c>
      <c r="U166" s="27"/>
      <c r="V166" s="170"/>
      <c r="W166" s="27"/>
      <c r="X166" s="27"/>
      <c r="Y166" s="27"/>
      <c r="Z166" s="27"/>
      <c r="AA166" s="27"/>
      <c r="AB166" s="27"/>
      <c r="AC166" s="27"/>
      <c r="AD166" s="27"/>
      <c r="AE166" s="27"/>
      <c r="AR166" s="146" t="s">
        <v>121</v>
      </c>
      <c r="AT166" s="146" t="s">
        <v>117</v>
      </c>
      <c r="AU166" s="146" t="s">
        <v>122</v>
      </c>
      <c r="AY166" s="15" t="s">
        <v>113</v>
      </c>
      <c r="BE166" s="147">
        <f t="shared" si="14"/>
        <v>0</v>
      </c>
      <c r="BF166" s="147">
        <f t="shared" si="15"/>
        <v>0</v>
      </c>
      <c r="BG166" s="147">
        <f t="shared" si="16"/>
        <v>0</v>
      </c>
      <c r="BH166" s="147">
        <f t="shared" si="17"/>
        <v>0</v>
      </c>
      <c r="BI166" s="147">
        <f t="shared" si="18"/>
        <v>0</v>
      </c>
      <c r="BJ166" s="15" t="s">
        <v>122</v>
      </c>
      <c r="BK166" s="148">
        <f t="shared" si="19"/>
        <v>0</v>
      </c>
      <c r="BL166" s="15" t="s">
        <v>121</v>
      </c>
      <c r="BM166" s="146" t="s">
        <v>258</v>
      </c>
    </row>
    <row r="167" spans="1:65" s="2" customFormat="1" ht="14.45" customHeight="1" x14ac:dyDescent="0.2">
      <c r="A167" s="27"/>
      <c r="B167" s="135"/>
      <c r="C167" s="157" t="s">
        <v>259</v>
      </c>
      <c r="D167" s="157" t="s">
        <v>219</v>
      </c>
      <c r="E167" s="158" t="s">
        <v>260</v>
      </c>
      <c r="F167" s="159" t="s">
        <v>261</v>
      </c>
      <c r="G167" s="160" t="s">
        <v>130</v>
      </c>
      <c r="H167" s="161">
        <v>21</v>
      </c>
      <c r="I167" s="161">
        <v>0</v>
      </c>
      <c r="J167" s="161">
        <f t="shared" si="10"/>
        <v>0</v>
      </c>
      <c r="K167" s="162"/>
      <c r="L167" s="163"/>
      <c r="M167" s="164" t="s">
        <v>1</v>
      </c>
      <c r="N167" s="165" t="s">
        <v>39</v>
      </c>
      <c r="O167" s="144">
        <v>0</v>
      </c>
      <c r="P167" s="144">
        <f t="shared" si="11"/>
        <v>0</v>
      </c>
      <c r="Q167" s="144">
        <v>7.0000000000000001E-3</v>
      </c>
      <c r="R167" s="144">
        <f t="shared" si="12"/>
        <v>0.14699999999999999</v>
      </c>
      <c r="S167" s="144">
        <v>0</v>
      </c>
      <c r="T167" s="145">
        <f t="shared" si="13"/>
        <v>0</v>
      </c>
      <c r="U167" s="27"/>
      <c r="V167" s="170"/>
      <c r="W167" s="27"/>
      <c r="X167" s="27"/>
      <c r="Y167" s="27"/>
      <c r="Z167" s="27"/>
      <c r="AA167" s="27"/>
      <c r="AB167" s="27"/>
      <c r="AC167" s="27"/>
      <c r="AD167" s="27"/>
      <c r="AE167" s="27"/>
      <c r="AR167" s="146" t="s">
        <v>147</v>
      </c>
      <c r="AT167" s="146" t="s">
        <v>219</v>
      </c>
      <c r="AU167" s="146" t="s">
        <v>122</v>
      </c>
      <c r="AY167" s="15" t="s">
        <v>113</v>
      </c>
      <c r="BE167" s="147">
        <f t="shared" si="14"/>
        <v>0</v>
      </c>
      <c r="BF167" s="147">
        <f t="shared" si="15"/>
        <v>0</v>
      </c>
      <c r="BG167" s="147">
        <f t="shared" si="16"/>
        <v>0</v>
      </c>
      <c r="BH167" s="147">
        <f t="shared" si="17"/>
        <v>0</v>
      </c>
      <c r="BI167" s="147">
        <f t="shared" si="18"/>
        <v>0</v>
      </c>
      <c r="BJ167" s="15" t="s">
        <v>122</v>
      </c>
      <c r="BK167" s="148">
        <f t="shared" si="19"/>
        <v>0</v>
      </c>
      <c r="BL167" s="15" t="s">
        <v>121</v>
      </c>
      <c r="BM167" s="146" t="s">
        <v>262</v>
      </c>
    </row>
    <row r="168" spans="1:65" s="2" customFormat="1" ht="14.45" customHeight="1" x14ac:dyDescent="0.2">
      <c r="A168" s="27"/>
      <c r="B168" s="135"/>
      <c r="C168" s="157" t="s">
        <v>263</v>
      </c>
      <c r="D168" s="157" t="s">
        <v>219</v>
      </c>
      <c r="E168" s="158" t="s">
        <v>264</v>
      </c>
      <c r="F168" s="159" t="s">
        <v>265</v>
      </c>
      <c r="G168" s="160" t="s">
        <v>130</v>
      </c>
      <c r="H168" s="161">
        <v>7</v>
      </c>
      <c r="I168" s="161">
        <v>0</v>
      </c>
      <c r="J168" s="161">
        <f t="shared" si="10"/>
        <v>0</v>
      </c>
      <c r="K168" s="162"/>
      <c r="L168" s="163"/>
      <c r="M168" s="164" t="s">
        <v>1</v>
      </c>
      <c r="N168" s="165" t="s">
        <v>39</v>
      </c>
      <c r="O168" s="144">
        <v>0</v>
      </c>
      <c r="P168" s="144">
        <f t="shared" si="11"/>
        <v>0</v>
      </c>
      <c r="Q168" s="144">
        <v>3.5000000000000001E-3</v>
      </c>
      <c r="R168" s="144">
        <f t="shared" si="12"/>
        <v>2.4500000000000001E-2</v>
      </c>
      <c r="S168" s="144">
        <v>0</v>
      </c>
      <c r="T168" s="145">
        <f t="shared" si="13"/>
        <v>0</v>
      </c>
      <c r="U168" s="27"/>
      <c r="V168" s="170"/>
      <c r="W168" s="27"/>
      <c r="X168" s="27"/>
      <c r="Y168" s="27"/>
      <c r="Z168" s="27"/>
      <c r="AA168" s="27"/>
      <c r="AB168" s="27"/>
      <c r="AC168" s="27"/>
      <c r="AD168" s="27"/>
      <c r="AE168" s="27"/>
      <c r="AR168" s="146" t="s">
        <v>147</v>
      </c>
      <c r="AT168" s="146" t="s">
        <v>219</v>
      </c>
      <c r="AU168" s="146" t="s">
        <v>122</v>
      </c>
      <c r="AY168" s="15" t="s">
        <v>113</v>
      </c>
      <c r="BE168" s="147">
        <f t="shared" si="14"/>
        <v>0</v>
      </c>
      <c r="BF168" s="147">
        <f t="shared" si="15"/>
        <v>0</v>
      </c>
      <c r="BG168" s="147">
        <f t="shared" si="16"/>
        <v>0</v>
      </c>
      <c r="BH168" s="147">
        <f t="shared" si="17"/>
        <v>0</v>
      </c>
      <c r="BI168" s="147">
        <f t="shared" si="18"/>
        <v>0</v>
      </c>
      <c r="BJ168" s="15" t="s">
        <v>122</v>
      </c>
      <c r="BK168" s="148">
        <f t="shared" si="19"/>
        <v>0</v>
      </c>
      <c r="BL168" s="15" t="s">
        <v>121</v>
      </c>
      <c r="BM168" s="146" t="s">
        <v>266</v>
      </c>
    </row>
    <row r="169" spans="1:65" s="2" customFormat="1" ht="14.45" customHeight="1" x14ac:dyDescent="0.2">
      <c r="A169" s="27"/>
      <c r="B169" s="135"/>
      <c r="C169" s="157" t="s">
        <v>267</v>
      </c>
      <c r="D169" s="157" t="s">
        <v>219</v>
      </c>
      <c r="E169" s="158" t="s">
        <v>268</v>
      </c>
      <c r="F169" s="159" t="s">
        <v>269</v>
      </c>
      <c r="G169" s="160" t="s">
        <v>130</v>
      </c>
      <c r="H169" s="161">
        <v>7</v>
      </c>
      <c r="I169" s="161">
        <v>0</v>
      </c>
      <c r="J169" s="161">
        <f t="shared" si="10"/>
        <v>0</v>
      </c>
      <c r="K169" s="162"/>
      <c r="L169" s="163"/>
      <c r="M169" s="164" t="s">
        <v>1</v>
      </c>
      <c r="N169" s="165" t="s">
        <v>39</v>
      </c>
      <c r="O169" s="144">
        <v>0</v>
      </c>
      <c r="P169" s="144">
        <f t="shared" si="11"/>
        <v>0</v>
      </c>
      <c r="Q169" s="144">
        <v>0</v>
      </c>
      <c r="R169" s="144">
        <f t="shared" si="12"/>
        <v>0</v>
      </c>
      <c r="S169" s="144">
        <v>0</v>
      </c>
      <c r="T169" s="145">
        <f t="shared" si="13"/>
        <v>0</v>
      </c>
      <c r="U169" s="27"/>
      <c r="V169" s="170"/>
      <c r="W169" s="27"/>
      <c r="X169" s="27"/>
      <c r="Y169" s="27"/>
      <c r="Z169" s="27"/>
      <c r="AA169" s="27"/>
      <c r="AB169" s="27"/>
      <c r="AC169" s="27"/>
      <c r="AD169" s="27"/>
      <c r="AE169" s="27"/>
      <c r="AR169" s="146" t="s">
        <v>147</v>
      </c>
      <c r="AT169" s="146" t="s">
        <v>219</v>
      </c>
      <c r="AU169" s="146" t="s">
        <v>122</v>
      </c>
      <c r="AY169" s="15" t="s">
        <v>113</v>
      </c>
      <c r="BE169" s="147">
        <f t="shared" si="14"/>
        <v>0</v>
      </c>
      <c r="BF169" s="147">
        <f t="shared" si="15"/>
        <v>0</v>
      </c>
      <c r="BG169" s="147">
        <f t="shared" si="16"/>
        <v>0</v>
      </c>
      <c r="BH169" s="147">
        <f t="shared" si="17"/>
        <v>0</v>
      </c>
      <c r="BI169" s="147">
        <f t="shared" si="18"/>
        <v>0</v>
      </c>
      <c r="BJ169" s="15" t="s">
        <v>122</v>
      </c>
      <c r="BK169" s="148">
        <f t="shared" si="19"/>
        <v>0</v>
      </c>
      <c r="BL169" s="15" t="s">
        <v>121</v>
      </c>
      <c r="BM169" s="146" t="s">
        <v>270</v>
      </c>
    </row>
    <row r="170" spans="1:65" s="2" customFormat="1" ht="24.2" customHeight="1" x14ac:dyDescent="0.2">
      <c r="A170" s="27"/>
      <c r="B170" s="135"/>
      <c r="C170" s="136" t="s">
        <v>271</v>
      </c>
      <c r="D170" s="136" t="s">
        <v>117</v>
      </c>
      <c r="E170" s="137" t="s">
        <v>272</v>
      </c>
      <c r="F170" s="138" t="s">
        <v>273</v>
      </c>
      <c r="G170" s="139" t="s">
        <v>120</v>
      </c>
      <c r="H170" s="140">
        <v>7</v>
      </c>
      <c r="I170" s="140">
        <v>0</v>
      </c>
      <c r="J170" s="140">
        <f t="shared" si="10"/>
        <v>0</v>
      </c>
      <c r="K170" s="141"/>
      <c r="L170" s="28"/>
      <c r="M170" s="142" t="s">
        <v>1</v>
      </c>
      <c r="N170" s="143" t="s">
        <v>39</v>
      </c>
      <c r="O170" s="144">
        <v>0.158</v>
      </c>
      <c r="P170" s="144">
        <f t="shared" si="11"/>
        <v>1.1060000000000001</v>
      </c>
      <c r="Q170" s="144">
        <v>0</v>
      </c>
      <c r="R170" s="144">
        <f t="shared" si="12"/>
        <v>0</v>
      </c>
      <c r="S170" s="144">
        <v>0</v>
      </c>
      <c r="T170" s="145">
        <f t="shared" si="13"/>
        <v>0</v>
      </c>
      <c r="U170" s="27"/>
      <c r="V170" s="170"/>
      <c r="W170" s="27"/>
      <c r="X170" s="27"/>
      <c r="Y170" s="27"/>
      <c r="Z170" s="27"/>
      <c r="AA170" s="27"/>
      <c r="AB170" s="27"/>
      <c r="AC170" s="27"/>
      <c r="AD170" s="27"/>
      <c r="AE170" s="27"/>
      <c r="AR170" s="146" t="s">
        <v>121</v>
      </c>
      <c r="AT170" s="146" t="s">
        <v>117</v>
      </c>
      <c r="AU170" s="146" t="s">
        <v>122</v>
      </c>
      <c r="AY170" s="15" t="s">
        <v>113</v>
      </c>
      <c r="BE170" s="147">
        <f t="shared" si="14"/>
        <v>0</v>
      </c>
      <c r="BF170" s="147">
        <f t="shared" si="15"/>
        <v>0</v>
      </c>
      <c r="BG170" s="147">
        <f t="shared" si="16"/>
        <v>0</v>
      </c>
      <c r="BH170" s="147">
        <f t="shared" si="17"/>
        <v>0</v>
      </c>
      <c r="BI170" s="147">
        <f t="shared" si="18"/>
        <v>0</v>
      </c>
      <c r="BJ170" s="15" t="s">
        <v>122</v>
      </c>
      <c r="BK170" s="148">
        <f t="shared" si="19"/>
        <v>0</v>
      </c>
      <c r="BL170" s="15" t="s">
        <v>121</v>
      </c>
      <c r="BM170" s="146" t="s">
        <v>274</v>
      </c>
    </row>
    <row r="171" spans="1:65" s="2" customFormat="1" ht="14.45" customHeight="1" x14ac:dyDescent="0.2">
      <c r="A171" s="27"/>
      <c r="B171" s="135"/>
      <c r="C171" s="157" t="s">
        <v>275</v>
      </c>
      <c r="D171" s="157" t="s">
        <v>219</v>
      </c>
      <c r="E171" s="158" t="s">
        <v>276</v>
      </c>
      <c r="F171" s="159" t="s">
        <v>277</v>
      </c>
      <c r="G171" s="160" t="s">
        <v>278</v>
      </c>
      <c r="H171" s="161">
        <v>525</v>
      </c>
      <c r="I171" s="161">
        <v>0</v>
      </c>
      <c r="J171" s="161">
        <f t="shared" si="10"/>
        <v>0</v>
      </c>
      <c r="K171" s="162"/>
      <c r="L171" s="163"/>
      <c r="M171" s="164" t="s">
        <v>1</v>
      </c>
      <c r="N171" s="165" t="s">
        <v>39</v>
      </c>
      <c r="O171" s="144">
        <v>0</v>
      </c>
      <c r="P171" s="144">
        <f t="shared" si="11"/>
        <v>0</v>
      </c>
      <c r="Q171" s="144">
        <v>2.9999999999999997E-4</v>
      </c>
      <c r="R171" s="144">
        <f t="shared" si="12"/>
        <v>0.15749999999999997</v>
      </c>
      <c r="S171" s="144">
        <v>0</v>
      </c>
      <c r="T171" s="145">
        <f t="shared" si="13"/>
        <v>0</v>
      </c>
      <c r="U171" s="27"/>
      <c r="V171" s="170"/>
      <c r="W171" s="27"/>
      <c r="X171" s="27"/>
      <c r="Y171" s="27"/>
      <c r="Z171" s="27"/>
      <c r="AA171" s="27"/>
      <c r="AB171" s="27"/>
      <c r="AC171" s="27"/>
      <c r="AD171" s="27"/>
      <c r="AE171" s="27"/>
      <c r="AR171" s="146" t="s">
        <v>147</v>
      </c>
      <c r="AT171" s="146" t="s">
        <v>219</v>
      </c>
      <c r="AU171" s="146" t="s">
        <v>122</v>
      </c>
      <c r="AY171" s="15" t="s">
        <v>113</v>
      </c>
      <c r="BE171" s="147">
        <f t="shared" si="14"/>
        <v>0</v>
      </c>
      <c r="BF171" s="147">
        <f t="shared" si="15"/>
        <v>0</v>
      </c>
      <c r="BG171" s="147">
        <f t="shared" si="16"/>
        <v>0</v>
      </c>
      <c r="BH171" s="147">
        <f t="shared" si="17"/>
        <v>0</v>
      </c>
      <c r="BI171" s="147">
        <f t="shared" si="18"/>
        <v>0</v>
      </c>
      <c r="BJ171" s="15" t="s">
        <v>122</v>
      </c>
      <c r="BK171" s="148">
        <f t="shared" si="19"/>
        <v>0</v>
      </c>
      <c r="BL171" s="15" t="s">
        <v>121</v>
      </c>
      <c r="BM171" s="146" t="s">
        <v>279</v>
      </c>
    </row>
    <row r="172" spans="1:65" s="13" customFormat="1" x14ac:dyDescent="0.2">
      <c r="B172" s="149"/>
      <c r="D172" s="150" t="s">
        <v>198</v>
      </c>
      <c r="E172" s="151" t="s">
        <v>1</v>
      </c>
      <c r="F172" s="152" t="s">
        <v>280</v>
      </c>
      <c r="H172" s="153">
        <v>525</v>
      </c>
      <c r="I172" s="153"/>
      <c r="L172" s="149"/>
      <c r="M172" s="154"/>
      <c r="N172" s="155"/>
      <c r="O172" s="155"/>
      <c r="P172" s="155"/>
      <c r="Q172" s="155"/>
      <c r="R172" s="155"/>
      <c r="S172" s="155"/>
      <c r="T172" s="156"/>
      <c r="V172" s="170"/>
      <c r="AT172" s="151" t="s">
        <v>198</v>
      </c>
      <c r="AU172" s="151" t="s">
        <v>122</v>
      </c>
      <c r="AV172" s="13" t="s">
        <v>122</v>
      </c>
      <c r="AW172" s="13" t="s">
        <v>28</v>
      </c>
      <c r="AX172" s="13" t="s">
        <v>81</v>
      </c>
      <c r="AY172" s="151" t="s">
        <v>113</v>
      </c>
    </row>
    <row r="173" spans="1:65" s="2" customFormat="1" ht="14.45" customHeight="1" x14ac:dyDescent="0.2">
      <c r="A173" s="27"/>
      <c r="B173" s="135"/>
      <c r="C173" s="136" t="s">
        <v>281</v>
      </c>
      <c r="D173" s="136" t="s">
        <v>117</v>
      </c>
      <c r="E173" s="137" t="s">
        <v>282</v>
      </c>
      <c r="F173" s="138" t="s">
        <v>283</v>
      </c>
      <c r="G173" s="139" t="s">
        <v>248</v>
      </c>
      <c r="H173" s="140">
        <v>0.7</v>
      </c>
      <c r="I173" s="140">
        <v>0</v>
      </c>
      <c r="J173" s="140">
        <f>ROUND(I173*H173,3)</f>
        <v>0</v>
      </c>
      <c r="K173" s="141"/>
      <c r="L173" s="28"/>
      <c r="M173" s="142" t="s">
        <v>1</v>
      </c>
      <c r="N173" s="143" t="s">
        <v>39</v>
      </c>
      <c r="O173" s="144">
        <v>1.175</v>
      </c>
      <c r="P173" s="144">
        <f>O173*H173</f>
        <v>0.82250000000000001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U173" s="27"/>
      <c r="V173" s="170"/>
      <c r="W173" s="27"/>
      <c r="X173" s="27"/>
      <c r="Y173" s="27"/>
      <c r="Z173" s="27"/>
      <c r="AA173" s="27"/>
      <c r="AB173" s="27"/>
      <c r="AC173" s="27"/>
      <c r="AD173" s="27"/>
      <c r="AE173" s="27"/>
      <c r="AR173" s="146" t="s">
        <v>121</v>
      </c>
      <c r="AT173" s="146" t="s">
        <v>117</v>
      </c>
      <c r="AU173" s="146" t="s">
        <v>122</v>
      </c>
      <c r="AY173" s="15" t="s">
        <v>113</v>
      </c>
      <c r="BE173" s="147">
        <f>IF(N173="základná",J173,0)</f>
        <v>0</v>
      </c>
      <c r="BF173" s="147">
        <f>IF(N173="znížená",J173,0)</f>
        <v>0</v>
      </c>
      <c r="BG173" s="147">
        <f>IF(N173="zákl. prenesená",J173,0)</f>
        <v>0</v>
      </c>
      <c r="BH173" s="147">
        <f>IF(N173="zníž. prenesená",J173,0)</f>
        <v>0</v>
      </c>
      <c r="BI173" s="147">
        <f>IF(N173="nulová",J173,0)</f>
        <v>0</v>
      </c>
      <c r="BJ173" s="15" t="s">
        <v>122</v>
      </c>
      <c r="BK173" s="148">
        <f>ROUND(I173*H173,3)</f>
        <v>0</v>
      </c>
      <c r="BL173" s="15" t="s">
        <v>121</v>
      </c>
      <c r="BM173" s="146" t="s">
        <v>284</v>
      </c>
    </row>
    <row r="174" spans="1:65" s="13" customFormat="1" x14ac:dyDescent="0.2">
      <c r="B174" s="149"/>
      <c r="D174" s="150" t="s">
        <v>198</v>
      </c>
      <c r="E174" s="151" t="s">
        <v>1</v>
      </c>
      <c r="F174" s="152" t="s">
        <v>285</v>
      </c>
      <c r="H174" s="153">
        <v>0.7</v>
      </c>
      <c r="I174" s="153"/>
      <c r="L174" s="149"/>
      <c r="M174" s="154"/>
      <c r="N174" s="155"/>
      <c r="O174" s="155"/>
      <c r="P174" s="155"/>
      <c r="Q174" s="155"/>
      <c r="R174" s="155"/>
      <c r="S174" s="155"/>
      <c r="T174" s="156"/>
      <c r="V174" s="170"/>
      <c r="AT174" s="151" t="s">
        <v>198</v>
      </c>
      <c r="AU174" s="151" t="s">
        <v>122</v>
      </c>
      <c r="AV174" s="13" t="s">
        <v>122</v>
      </c>
      <c r="AW174" s="13" t="s">
        <v>28</v>
      </c>
      <c r="AX174" s="13" t="s">
        <v>81</v>
      </c>
      <c r="AY174" s="151" t="s">
        <v>113</v>
      </c>
    </row>
    <row r="175" spans="1:65" s="2" customFormat="1" ht="24.2" customHeight="1" x14ac:dyDescent="0.2">
      <c r="A175" s="27"/>
      <c r="B175" s="135"/>
      <c r="C175" s="136" t="s">
        <v>286</v>
      </c>
      <c r="D175" s="136" t="s">
        <v>117</v>
      </c>
      <c r="E175" s="137" t="s">
        <v>287</v>
      </c>
      <c r="F175" s="138" t="s">
        <v>288</v>
      </c>
      <c r="G175" s="139" t="s">
        <v>248</v>
      </c>
      <c r="H175" s="140">
        <v>0.7</v>
      </c>
      <c r="I175" s="140">
        <v>0</v>
      </c>
      <c r="J175" s="140">
        <f>ROUND(I175*H175,3)</f>
        <v>0</v>
      </c>
      <c r="K175" s="141"/>
      <c r="L175" s="28"/>
      <c r="M175" s="142" t="s">
        <v>1</v>
      </c>
      <c r="N175" s="143" t="s">
        <v>39</v>
      </c>
      <c r="O175" s="144">
        <v>0.91</v>
      </c>
      <c r="P175" s="144">
        <f>O175*H175</f>
        <v>0.63700000000000001</v>
      </c>
      <c r="Q175" s="144">
        <v>0</v>
      </c>
      <c r="R175" s="144">
        <f>Q175*H175</f>
        <v>0</v>
      </c>
      <c r="S175" s="144">
        <v>0</v>
      </c>
      <c r="T175" s="145">
        <f>S175*H175</f>
        <v>0</v>
      </c>
      <c r="U175" s="27"/>
      <c r="V175" s="170"/>
      <c r="W175" s="27"/>
      <c r="X175" s="27"/>
      <c r="Y175" s="27"/>
      <c r="Z175" s="27"/>
      <c r="AA175" s="27"/>
      <c r="AB175" s="27"/>
      <c r="AC175" s="27"/>
      <c r="AD175" s="27"/>
      <c r="AE175" s="27"/>
      <c r="AR175" s="146" t="s">
        <v>121</v>
      </c>
      <c r="AT175" s="146" t="s">
        <v>117</v>
      </c>
      <c r="AU175" s="146" t="s">
        <v>122</v>
      </c>
      <c r="AY175" s="15" t="s">
        <v>113</v>
      </c>
      <c r="BE175" s="147">
        <f>IF(N175="základná",J175,0)</f>
        <v>0</v>
      </c>
      <c r="BF175" s="147">
        <f>IF(N175="znížená",J175,0)</f>
        <v>0</v>
      </c>
      <c r="BG175" s="147">
        <f>IF(N175="zákl. prenesená",J175,0)</f>
        <v>0</v>
      </c>
      <c r="BH175" s="147">
        <f>IF(N175="zníž. prenesená",J175,0)</f>
        <v>0</v>
      </c>
      <c r="BI175" s="147">
        <f>IF(N175="nulová",J175,0)</f>
        <v>0</v>
      </c>
      <c r="BJ175" s="15" t="s">
        <v>122</v>
      </c>
      <c r="BK175" s="148">
        <f>ROUND(I175*H175,3)</f>
        <v>0</v>
      </c>
      <c r="BL175" s="15" t="s">
        <v>121</v>
      </c>
      <c r="BM175" s="146" t="s">
        <v>289</v>
      </c>
    </row>
    <row r="176" spans="1:65" s="12" customFormat="1" ht="22.9" customHeight="1" x14ac:dyDescent="0.2">
      <c r="B176" s="123"/>
      <c r="D176" s="124" t="s">
        <v>72</v>
      </c>
      <c r="E176" s="133" t="s">
        <v>290</v>
      </c>
      <c r="F176" s="133" t="s">
        <v>291</v>
      </c>
      <c r="J176" s="134">
        <f>BK176</f>
        <v>0</v>
      </c>
      <c r="L176" s="123"/>
      <c r="M176" s="127"/>
      <c r="N176" s="128"/>
      <c r="O176" s="128"/>
      <c r="P176" s="129">
        <f>SUM(P177:P193)</f>
        <v>241.256077</v>
      </c>
      <c r="Q176" s="128"/>
      <c r="R176" s="129">
        <f>SUM(R177:R193)</f>
        <v>12.725</v>
      </c>
      <c r="S176" s="128"/>
      <c r="T176" s="130">
        <f>SUM(T177:T193)</f>
        <v>0</v>
      </c>
      <c r="V176" s="170"/>
      <c r="AR176" s="124" t="s">
        <v>81</v>
      </c>
      <c r="AT176" s="131" t="s">
        <v>72</v>
      </c>
      <c r="AU176" s="131" t="s">
        <v>81</v>
      </c>
      <c r="AY176" s="124" t="s">
        <v>113</v>
      </c>
      <c r="BK176" s="132">
        <f>SUM(BK177:BK193)</f>
        <v>0</v>
      </c>
    </row>
    <row r="177" spans="1:65" s="2" customFormat="1" ht="37.9" customHeight="1" x14ac:dyDescent="0.2">
      <c r="A177" s="27"/>
      <c r="B177" s="135"/>
      <c r="C177" s="136" t="s">
        <v>292</v>
      </c>
      <c r="D177" s="136" t="s">
        <v>117</v>
      </c>
      <c r="E177" s="137" t="s">
        <v>293</v>
      </c>
      <c r="F177" s="138" t="s">
        <v>294</v>
      </c>
      <c r="G177" s="139" t="s">
        <v>130</v>
      </c>
      <c r="H177" s="140">
        <v>5</v>
      </c>
      <c r="I177" s="140">
        <v>0</v>
      </c>
      <c r="J177" s="140">
        <f>ROUND(I177*H177,3)</f>
        <v>0</v>
      </c>
      <c r="K177" s="141"/>
      <c r="L177" s="28"/>
      <c r="M177" s="142" t="s">
        <v>1</v>
      </c>
      <c r="N177" s="143" t="s">
        <v>39</v>
      </c>
      <c r="O177" s="144">
        <v>6.8470000000000003E-2</v>
      </c>
      <c r="P177" s="144">
        <f>O177*H177</f>
        <v>0.34235000000000004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U177" s="27"/>
      <c r="V177" s="170"/>
      <c r="W177" s="27"/>
      <c r="X177" s="27"/>
      <c r="Y177" s="27"/>
      <c r="Z177" s="27"/>
      <c r="AA177" s="27"/>
      <c r="AB177" s="27"/>
      <c r="AC177" s="27"/>
      <c r="AD177" s="27"/>
      <c r="AE177" s="27"/>
      <c r="AR177" s="146" t="s">
        <v>121</v>
      </c>
      <c r="AT177" s="146" t="s">
        <v>117</v>
      </c>
      <c r="AU177" s="146" t="s">
        <v>122</v>
      </c>
      <c r="AY177" s="15" t="s">
        <v>113</v>
      </c>
      <c r="BE177" s="147">
        <f>IF(N177="základná",J177,0)</f>
        <v>0</v>
      </c>
      <c r="BF177" s="147">
        <f>IF(N177="znížená",J177,0)</f>
        <v>0</v>
      </c>
      <c r="BG177" s="147">
        <f>IF(N177="zákl. prenesená",J177,0)</f>
        <v>0</v>
      </c>
      <c r="BH177" s="147">
        <f>IF(N177="zníž. prenesená",J177,0)</f>
        <v>0</v>
      </c>
      <c r="BI177" s="147">
        <f>IF(N177="nulová",J177,0)</f>
        <v>0</v>
      </c>
      <c r="BJ177" s="15" t="s">
        <v>122</v>
      </c>
      <c r="BK177" s="148">
        <f>ROUND(I177*H177,3)</f>
        <v>0</v>
      </c>
      <c r="BL177" s="15" t="s">
        <v>121</v>
      </c>
      <c r="BM177" s="146" t="s">
        <v>295</v>
      </c>
    </row>
    <row r="178" spans="1:65" s="2" customFormat="1" ht="37.9" customHeight="1" x14ac:dyDescent="0.2">
      <c r="A178" s="27"/>
      <c r="B178" s="135"/>
      <c r="C178" s="136" t="s">
        <v>296</v>
      </c>
      <c r="D178" s="136" t="s">
        <v>117</v>
      </c>
      <c r="E178" s="137" t="s">
        <v>297</v>
      </c>
      <c r="F178" s="138" t="s">
        <v>298</v>
      </c>
      <c r="G178" s="139" t="s">
        <v>299</v>
      </c>
      <c r="H178" s="140">
        <v>136.1</v>
      </c>
      <c r="I178" s="140">
        <v>0</v>
      </c>
      <c r="J178" s="140">
        <f>ROUND(I178*H178,3)</f>
        <v>0</v>
      </c>
      <c r="K178" s="141"/>
      <c r="L178" s="28"/>
      <c r="M178" s="142" t="s">
        <v>1</v>
      </c>
      <c r="N178" s="143" t="s">
        <v>39</v>
      </c>
      <c r="O178" s="144">
        <v>1.2045699999999999</v>
      </c>
      <c r="P178" s="144">
        <f>O178*H178</f>
        <v>163.94197699999998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U178" s="27"/>
      <c r="V178" s="170"/>
      <c r="W178" s="27"/>
      <c r="X178" s="27"/>
      <c r="Y178" s="27"/>
      <c r="Z178" s="27"/>
      <c r="AA178" s="27"/>
      <c r="AB178" s="27"/>
      <c r="AC178" s="27"/>
      <c r="AD178" s="27"/>
      <c r="AE178" s="27"/>
      <c r="AR178" s="146" t="s">
        <v>121</v>
      </c>
      <c r="AT178" s="146" t="s">
        <v>117</v>
      </c>
      <c r="AU178" s="146" t="s">
        <v>122</v>
      </c>
      <c r="AY178" s="15" t="s">
        <v>113</v>
      </c>
      <c r="BE178" s="147">
        <f>IF(N178="základná",J178,0)</f>
        <v>0</v>
      </c>
      <c r="BF178" s="147">
        <f>IF(N178="znížená",J178,0)</f>
        <v>0</v>
      </c>
      <c r="BG178" s="147">
        <f>IF(N178="zákl. prenesená",J178,0)</f>
        <v>0</v>
      </c>
      <c r="BH178" s="147">
        <f>IF(N178="zníž. prenesená",J178,0)</f>
        <v>0</v>
      </c>
      <c r="BI178" s="147">
        <f>IF(N178="nulová",J178,0)</f>
        <v>0</v>
      </c>
      <c r="BJ178" s="15" t="s">
        <v>122</v>
      </c>
      <c r="BK178" s="148">
        <f>ROUND(I178*H178,3)</f>
        <v>0</v>
      </c>
      <c r="BL178" s="15" t="s">
        <v>121</v>
      </c>
      <c r="BM178" s="146" t="s">
        <v>300</v>
      </c>
    </row>
    <row r="179" spans="1:65" s="13" customFormat="1" x14ac:dyDescent="0.2">
      <c r="B179" s="149"/>
      <c r="D179" s="150" t="s">
        <v>198</v>
      </c>
      <c r="E179" s="151" t="s">
        <v>1</v>
      </c>
      <c r="F179" s="152" t="s">
        <v>301</v>
      </c>
      <c r="H179" s="153">
        <v>136.1</v>
      </c>
      <c r="I179" s="153"/>
      <c r="L179" s="149"/>
      <c r="M179" s="154"/>
      <c r="N179" s="155"/>
      <c r="O179" s="155"/>
      <c r="P179" s="155"/>
      <c r="Q179" s="155"/>
      <c r="R179" s="155"/>
      <c r="S179" s="155"/>
      <c r="T179" s="156"/>
      <c r="V179" s="170"/>
      <c r="AT179" s="151" t="s">
        <v>198</v>
      </c>
      <c r="AU179" s="151" t="s">
        <v>122</v>
      </c>
      <c r="AV179" s="13" t="s">
        <v>122</v>
      </c>
      <c r="AW179" s="13" t="s">
        <v>28</v>
      </c>
      <c r="AX179" s="13" t="s">
        <v>81</v>
      </c>
      <c r="AY179" s="151" t="s">
        <v>113</v>
      </c>
    </row>
    <row r="180" spans="1:65" s="2" customFormat="1" ht="24.2" customHeight="1" x14ac:dyDescent="0.2">
      <c r="A180" s="27"/>
      <c r="B180" s="135"/>
      <c r="C180" s="136" t="s">
        <v>302</v>
      </c>
      <c r="D180" s="136" t="s">
        <v>117</v>
      </c>
      <c r="E180" s="137" t="s">
        <v>303</v>
      </c>
      <c r="F180" s="138" t="s">
        <v>304</v>
      </c>
      <c r="G180" s="139" t="s">
        <v>130</v>
      </c>
      <c r="H180" s="140">
        <v>5</v>
      </c>
      <c r="I180" s="140">
        <v>0</v>
      </c>
      <c r="J180" s="140">
        <f t="shared" ref="J180:J186" si="20">ROUND(I180*H180,3)</f>
        <v>0</v>
      </c>
      <c r="K180" s="141"/>
      <c r="L180" s="28"/>
      <c r="M180" s="142" t="s">
        <v>1</v>
      </c>
      <c r="N180" s="143" t="s">
        <v>39</v>
      </c>
      <c r="O180" s="144">
        <v>0.15906999999999999</v>
      </c>
      <c r="P180" s="144">
        <f t="shared" ref="P180:P186" si="21">O180*H180</f>
        <v>0.79535</v>
      </c>
      <c r="Q180" s="144">
        <v>0</v>
      </c>
      <c r="R180" s="144">
        <f t="shared" ref="R180:R186" si="22">Q180*H180</f>
        <v>0</v>
      </c>
      <c r="S180" s="144">
        <v>0</v>
      </c>
      <c r="T180" s="145">
        <f t="shared" ref="T180:T186" si="23">S180*H180</f>
        <v>0</v>
      </c>
      <c r="U180" s="27"/>
      <c r="V180" s="170"/>
      <c r="W180" s="27"/>
      <c r="X180" s="27"/>
      <c r="Y180" s="27"/>
      <c r="Z180" s="27"/>
      <c r="AA180" s="27"/>
      <c r="AB180" s="27"/>
      <c r="AC180" s="27"/>
      <c r="AD180" s="27"/>
      <c r="AE180" s="27"/>
      <c r="AR180" s="146" t="s">
        <v>121</v>
      </c>
      <c r="AT180" s="146" t="s">
        <v>117</v>
      </c>
      <c r="AU180" s="146" t="s">
        <v>122</v>
      </c>
      <c r="AY180" s="15" t="s">
        <v>113</v>
      </c>
      <c r="BE180" s="147">
        <f t="shared" ref="BE180:BE186" si="24">IF(N180="základná",J180,0)</f>
        <v>0</v>
      </c>
      <c r="BF180" s="147">
        <f t="shared" ref="BF180:BF186" si="25">IF(N180="znížená",J180,0)</f>
        <v>0</v>
      </c>
      <c r="BG180" s="147">
        <f t="shared" ref="BG180:BG186" si="26">IF(N180="zákl. prenesená",J180,0)</f>
        <v>0</v>
      </c>
      <c r="BH180" s="147">
        <f t="shared" ref="BH180:BH186" si="27">IF(N180="zníž. prenesená",J180,0)</f>
        <v>0</v>
      </c>
      <c r="BI180" s="147">
        <f t="shared" ref="BI180:BI186" si="28">IF(N180="nulová",J180,0)</f>
        <v>0</v>
      </c>
      <c r="BJ180" s="15" t="s">
        <v>122</v>
      </c>
      <c r="BK180" s="148">
        <f t="shared" ref="BK180:BK186" si="29">ROUND(I180*H180,3)</f>
        <v>0</v>
      </c>
      <c r="BL180" s="15" t="s">
        <v>121</v>
      </c>
      <c r="BM180" s="146" t="s">
        <v>305</v>
      </c>
    </row>
    <row r="181" spans="1:65" s="2" customFormat="1" ht="14.45" customHeight="1" x14ac:dyDescent="0.2">
      <c r="A181" s="27"/>
      <c r="B181" s="135"/>
      <c r="C181" s="157" t="s">
        <v>306</v>
      </c>
      <c r="D181" s="157" t="s">
        <v>219</v>
      </c>
      <c r="E181" s="158" t="s">
        <v>307</v>
      </c>
      <c r="F181" s="159" t="s">
        <v>308</v>
      </c>
      <c r="G181" s="160" t="s">
        <v>130</v>
      </c>
      <c r="H181" s="161">
        <v>5</v>
      </c>
      <c r="I181" s="161">
        <v>0</v>
      </c>
      <c r="J181" s="161">
        <f t="shared" si="20"/>
        <v>0</v>
      </c>
      <c r="K181" s="162"/>
      <c r="L181" s="163"/>
      <c r="M181" s="164" t="s">
        <v>1</v>
      </c>
      <c r="N181" s="165" t="s">
        <v>39</v>
      </c>
      <c r="O181" s="144">
        <v>0</v>
      </c>
      <c r="P181" s="144">
        <f t="shared" si="21"/>
        <v>0</v>
      </c>
      <c r="Q181" s="144">
        <v>0</v>
      </c>
      <c r="R181" s="144">
        <f t="shared" si="22"/>
        <v>0</v>
      </c>
      <c r="S181" s="144">
        <v>0</v>
      </c>
      <c r="T181" s="145">
        <f t="shared" si="23"/>
        <v>0</v>
      </c>
      <c r="U181" s="27"/>
      <c r="V181" s="170"/>
      <c r="W181" s="27"/>
      <c r="X181" s="27"/>
      <c r="Y181" s="27"/>
      <c r="Z181" s="27"/>
      <c r="AA181" s="27"/>
      <c r="AB181" s="27"/>
      <c r="AC181" s="27"/>
      <c r="AD181" s="27"/>
      <c r="AE181" s="27"/>
      <c r="AR181" s="146" t="s">
        <v>147</v>
      </c>
      <c r="AT181" s="146" t="s">
        <v>219</v>
      </c>
      <c r="AU181" s="146" t="s">
        <v>122</v>
      </c>
      <c r="AY181" s="15" t="s">
        <v>113</v>
      </c>
      <c r="BE181" s="147">
        <f t="shared" si="24"/>
        <v>0</v>
      </c>
      <c r="BF181" s="147">
        <f t="shared" si="25"/>
        <v>0</v>
      </c>
      <c r="BG181" s="147">
        <f t="shared" si="26"/>
        <v>0</v>
      </c>
      <c r="BH181" s="147">
        <f t="shared" si="27"/>
        <v>0</v>
      </c>
      <c r="BI181" s="147">
        <f t="shared" si="28"/>
        <v>0</v>
      </c>
      <c r="BJ181" s="15" t="s">
        <v>122</v>
      </c>
      <c r="BK181" s="148">
        <f t="shared" si="29"/>
        <v>0</v>
      </c>
      <c r="BL181" s="15" t="s">
        <v>121</v>
      </c>
      <c r="BM181" s="146" t="s">
        <v>309</v>
      </c>
    </row>
    <row r="182" spans="1:65" s="2" customFormat="1" ht="24.2" customHeight="1" x14ac:dyDescent="0.2">
      <c r="A182" s="27"/>
      <c r="B182" s="135"/>
      <c r="C182" s="136" t="s">
        <v>310</v>
      </c>
      <c r="D182" s="136" t="s">
        <v>117</v>
      </c>
      <c r="E182" s="137" t="s">
        <v>311</v>
      </c>
      <c r="F182" s="138" t="s">
        <v>312</v>
      </c>
      <c r="G182" s="139" t="s">
        <v>130</v>
      </c>
      <c r="H182" s="140">
        <v>270</v>
      </c>
      <c r="I182" s="140">
        <v>0</v>
      </c>
      <c r="J182" s="140">
        <f t="shared" si="20"/>
        <v>0</v>
      </c>
      <c r="K182" s="141"/>
      <c r="L182" s="28"/>
      <c r="M182" s="142" t="s">
        <v>1</v>
      </c>
      <c r="N182" s="143" t="s">
        <v>39</v>
      </c>
      <c r="O182" s="144">
        <v>0.18407000000000001</v>
      </c>
      <c r="P182" s="144">
        <f t="shared" si="21"/>
        <v>49.698900000000002</v>
      </c>
      <c r="Q182" s="144">
        <v>0</v>
      </c>
      <c r="R182" s="144">
        <f t="shared" si="22"/>
        <v>0</v>
      </c>
      <c r="S182" s="144">
        <v>0</v>
      </c>
      <c r="T182" s="145">
        <f t="shared" si="23"/>
        <v>0</v>
      </c>
      <c r="U182" s="27"/>
      <c r="V182" s="170"/>
      <c r="W182" s="27"/>
      <c r="X182" s="27"/>
      <c r="Y182" s="27"/>
      <c r="Z182" s="27"/>
      <c r="AA182" s="27"/>
      <c r="AB182" s="27"/>
      <c r="AC182" s="27"/>
      <c r="AD182" s="27"/>
      <c r="AE182" s="27"/>
      <c r="AR182" s="146" t="s">
        <v>121</v>
      </c>
      <c r="AT182" s="146" t="s">
        <v>117</v>
      </c>
      <c r="AU182" s="146" t="s">
        <v>122</v>
      </c>
      <c r="AY182" s="15" t="s">
        <v>113</v>
      </c>
      <c r="BE182" s="147">
        <f t="shared" si="24"/>
        <v>0</v>
      </c>
      <c r="BF182" s="147">
        <f t="shared" si="25"/>
        <v>0</v>
      </c>
      <c r="BG182" s="147">
        <f t="shared" si="26"/>
        <v>0</v>
      </c>
      <c r="BH182" s="147">
        <f t="shared" si="27"/>
        <v>0</v>
      </c>
      <c r="BI182" s="147">
        <f t="shared" si="28"/>
        <v>0</v>
      </c>
      <c r="BJ182" s="15" t="s">
        <v>122</v>
      </c>
      <c r="BK182" s="148">
        <f t="shared" si="29"/>
        <v>0</v>
      </c>
      <c r="BL182" s="15" t="s">
        <v>121</v>
      </c>
      <c r="BM182" s="146" t="s">
        <v>313</v>
      </c>
    </row>
    <row r="183" spans="1:65" s="2" customFormat="1" ht="14.45" customHeight="1" x14ac:dyDescent="0.2">
      <c r="A183" s="27"/>
      <c r="B183" s="135"/>
      <c r="C183" s="157" t="s">
        <v>314</v>
      </c>
      <c r="D183" s="157" t="s">
        <v>219</v>
      </c>
      <c r="E183" s="158" t="s">
        <v>315</v>
      </c>
      <c r="F183" s="159" t="s">
        <v>316</v>
      </c>
      <c r="G183" s="160" t="s">
        <v>130</v>
      </c>
      <c r="H183" s="161">
        <v>189</v>
      </c>
      <c r="I183" s="161">
        <v>0</v>
      </c>
      <c r="J183" s="161">
        <f t="shared" si="20"/>
        <v>0</v>
      </c>
      <c r="K183" s="162"/>
      <c r="L183" s="163"/>
      <c r="M183" s="164" t="s">
        <v>1</v>
      </c>
      <c r="N183" s="165" t="s">
        <v>39</v>
      </c>
      <c r="O183" s="144">
        <v>0</v>
      </c>
      <c r="P183" s="144">
        <f t="shared" si="21"/>
        <v>0</v>
      </c>
      <c r="Q183" s="144">
        <v>0</v>
      </c>
      <c r="R183" s="144">
        <f t="shared" si="22"/>
        <v>0</v>
      </c>
      <c r="S183" s="144">
        <v>0</v>
      </c>
      <c r="T183" s="145">
        <f t="shared" si="23"/>
        <v>0</v>
      </c>
      <c r="U183" s="27"/>
      <c r="V183" s="170"/>
      <c r="W183" s="27"/>
      <c r="X183" s="27"/>
      <c r="Y183" s="27"/>
      <c r="Z183" s="27"/>
      <c r="AA183" s="27"/>
      <c r="AB183" s="27"/>
      <c r="AC183" s="27"/>
      <c r="AD183" s="27"/>
      <c r="AE183" s="27"/>
      <c r="AR183" s="146" t="s">
        <v>147</v>
      </c>
      <c r="AT183" s="146" t="s">
        <v>219</v>
      </c>
      <c r="AU183" s="146" t="s">
        <v>122</v>
      </c>
      <c r="AY183" s="15" t="s">
        <v>113</v>
      </c>
      <c r="BE183" s="147">
        <f t="shared" si="24"/>
        <v>0</v>
      </c>
      <c r="BF183" s="147">
        <f t="shared" si="25"/>
        <v>0</v>
      </c>
      <c r="BG183" s="147">
        <f t="shared" si="26"/>
        <v>0</v>
      </c>
      <c r="BH183" s="147">
        <f t="shared" si="27"/>
        <v>0</v>
      </c>
      <c r="BI183" s="147">
        <f t="shared" si="28"/>
        <v>0</v>
      </c>
      <c r="BJ183" s="15" t="s">
        <v>122</v>
      </c>
      <c r="BK183" s="148">
        <f t="shared" si="29"/>
        <v>0</v>
      </c>
      <c r="BL183" s="15" t="s">
        <v>121</v>
      </c>
      <c r="BM183" s="146" t="s">
        <v>317</v>
      </c>
    </row>
    <row r="184" spans="1:65" s="2" customFormat="1" ht="14.45" customHeight="1" x14ac:dyDescent="0.2">
      <c r="A184" s="27"/>
      <c r="B184" s="135"/>
      <c r="C184" s="157" t="s">
        <v>318</v>
      </c>
      <c r="D184" s="157" t="s">
        <v>219</v>
      </c>
      <c r="E184" s="158" t="s">
        <v>319</v>
      </c>
      <c r="F184" s="159" t="s">
        <v>320</v>
      </c>
      <c r="G184" s="160" t="s">
        <v>130</v>
      </c>
      <c r="H184" s="161">
        <v>48</v>
      </c>
      <c r="I184" s="161">
        <v>0</v>
      </c>
      <c r="J184" s="161">
        <f t="shared" si="20"/>
        <v>0</v>
      </c>
      <c r="K184" s="162"/>
      <c r="L184" s="163"/>
      <c r="M184" s="164" t="s">
        <v>1</v>
      </c>
      <c r="N184" s="165" t="s">
        <v>39</v>
      </c>
      <c r="O184" s="144">
        <v>0</v>
      </c>
      <c r="P184" s="144">
        <f t="shared" si="21"/>
        <v>0</v>
      </c>
      <c r="Q184" s="144">
        <v>0</v>
      </c>
      <c r="R184" s="144">
        <f t="shared" si="22"/>
        <v>0</v>
      </c>
      <c r="S184" s="144">
        <v>0</v>
      </c>
      <c r="T184" s="145">
        <f t="shared" si="23"/>
        <v>0</v>
      </c>
      <c r="U184" s="27"/>
      <c r="V184" s="170"/>
      <c r="W184" s="27"/>
      <c r="X184" s="27"/>
      <c r="Y184" s="27"/>
      <c r="Z184" s="27"/>
      <c r="AA184" s="27"/>
      <c r="AB184" s="27"/>
      <c r="AC184" s="27"/>
      <c r="AD184" s="27"/>
      <c r="AE184" s="27"/>
      <c r="AR184" s="146" t="s">
        <v>147</v>
      </c>
      <c r="AT184" s="146" t="s">
        <v>219</v>
      </c>
      <c r="AU184" s="146" t="s">
        <v>122</v>
      </c>
      <c r="AY184" s="15" t="s">
        <v>113</v>
      </c>
      <c r="BE184" s="147">
        <f t="shared" si="24"/>
        <v>0</v>
      </c>
      <c r="BF184" s="147">
        <f t="shared" si="25"/>
        <v>0</v>
      </c>
      <c r="BG184" s="147">
        <f t="shared" si="26"/>
        <v>0</v>
      </c>
      <c r="BH184" s="147">
        <f t="shared" si="27"/>
        <v>0</v>
      </c>
      <c r="BI184" s="147">
        <f t="shared" si="28"/>
        <v>0</v>
      </c>
      <c r="BJ184" s="15" t="s">
        <v>122</v>
      </c>
      <c r="BK184" s="148">
        <f t="shared" si="29"/>
        <v>0</v>
      </c>
      <c r="BL184" s="15" t="s">
        <v>121</v>
      </c>
      <c r="BM184" s="146" t="s">
        <v>321</v>
      </c>
    </row>
    <row r="185" spans="1:65" s="2" customFormat="1" ht="14.45" customHeight="1" x14ac:dyDescent="0.2">
      <c r="A185" s="27"/>
      <c r="B185" s="135"/>
      <c r="C185" s="157" t="s">
        <v>322</v>
      </c>
      <c r="D185" s="157" t="s">
        <v>219</v>
      </c>
      <c r="E185" s="158" t="s">
        <v>323</v>
      </c>
      <c r="F185" s="159" t="s">
        <v>324</v>
      </c>
      <c r="G185" s="160" t="s">
        <v>130</v>
      </c>
      <c r="H185" s="161">
        <v>33</v>
      </c>
      <c r="I185" s="161">
        <v>0</v>
      </c>
      <c r="J185" s="161">
        <f t="shared" si="20"/>
        <v>0</v>
      </c>
      <c r="K185" s="162"/>
      <c r="L185" s="163"/>
      <c r="M185" s="164" t="s">
        <v>1</v>
      </c>
      <c r="N185" s="165" t="s">
        <v>39</v>
      </c>
      <c r="O185" s="144">
        <v>0</v>
      </c>
      <c r="P185" s="144">
        <f t="shared" si="21"/>
        <v>0</v>
      </c>
      <c r="Q185" s="144">
        <v>0</v>
      </c>
      <c r="R185" s="144">
        <f t="shared" si="22"/>
        <v>0</v>
      </c>
      <c r="S185" s="144">
        <v>0</v>
      </c>
      <c r="T185" s="145">
        <f t="shared" si="23"/>
        <v>0</v>
      </c>
      <c r="U185" s="27"/>
      <c r="V185" s="170"/>
      <c r="W185" s="27"/>
      <c r="X185" s="27"/>
      <c r="Y185" s="27"/>
      <c r="Z185" s="27"/>
      <c r="AA185" s="27"/>
      <c r="AB185" s="27"/>
      <c r="AC185" s="27"/>
      <c r="AD185" s="27"/>
      <c r="AE185" s="27"/>
      <c r="AR185" s="146" t="s">
        <v>147</v>
      </c>
      <c r="AT185" s="146" t="s">
        <v>219</v>
      </c>
      <c r="AU185" s="146" t="s">
        <v>122</v>
      </c>
      <c r="AY185" s="15" t="s">
        <v>113</v>
      </c>
      <c r="BE185" s="147">
        <f t="shared" si="24"/>
        <v>0</v>
      </c>
      <c r="BF185" s="147">
        <f t="shared" si="25"/>
        <v>0</v>
      </c>
      <c r="BG185" s="147">
        <f t="shared" si="26"/>
        <v>0</v>
      </c>
      <c r="BH185" s="147">
        <f t="shared" si="27"/>
        <v>0</v>
      </c>
      <c r="BI185" s="147">
        <f t="shared" si="28"/>
        <v>0</v>
      </c>
      <c r="BJ185" s="15" t="s">
        <v>122</v>
      </c>
      <c r="BK185" s="148">
        <f t="shared" si="29"/>
        <v>0</v>
      </c>
      <c r="BL185" s="15" t="s">
        <v>121</v>
      </c>
      <c r="BM185" s="146" t="s">
        <v>325</v>
      </c>
    </row>
    <row r="186" spans="1:65" s="2" customFormat="1" ht="14.45" customHeight="1" x14ac:dyDescent="0.2">
      <c r="A186" s="27"/>
      <c r="B186" s="135"/>
      <c r="C186" s="157" t="s">
        <v>326</v>
      </c>
      <c r="D186" s="157" t="s">
        <v>219</v>
      </c>
      <c r="E186" s="158" t="s">
        <v>327</v>
      </c>
      <c r="F186" s="159" t="s">
        <v>328</v>
      </c>
      <c r="G186" s="160" t="s">
        <v>248</v>
      </c>
      <c r="H186" s="161">
        <v>13.75</v>
      </c>
      <c r="I186" s="161">
        <v>0</v>
      </c>
      <c r="J186" s="161">
        <f t="shared" si="20"/>
        <v>0</v>
      </c>
      <c r="K186" s="162"/>
      <c r="L186" s="163"/>
      <c r="M186" s="164" t="s">
        <v>1</v>
      </c>
      <c r="N186" s="165" t="s">
        <v>39</v>
      </c>
      <c r="O186" s="144">
        <v>0</v>
      </c>
      <c r="P186" s="144">
        <f t="shared" si="21"/>
        <v>0</v>
      </c>
      <c r="Q186" s="144">
        <v>0.77</v>
      </c>
      <c r="R186" s="144">
        <f t="shared" si="22"/>
        <v>10.5875</v>
      </c>
      <c r="S186" s="144">
        <v>0</v>
      </c>
      <c r="T186" s="145">
        <f t="shared" si="23"/>
        <v>0</v>
      </c>
      <c r="U186" s="27"/>
      <c r="V186" s="170"/>
      <c r="W186" s="27"/>
      <c r="X186" s="27"/>
      <c r="Y186" s="27"/>
      <c r="Z186" s="27"/>
      <c r="AA186" s="27"/>
      <c r="AB186" s="27"/>
      <c r="AC186" s="27"/>
      <c r="AD186" s="27"/>
      <c r="AE186" s="27"/>
      <c r="AR186" s="146" t="s">
        <v>147</v>
      </c>
      <c r="AT186" s="146" t="s">
        <v>219</v>
      </c>
      <c r="AU186" s="146" t="s">
        <v>122</v>
      </c>
      <c r="AY186" s="15" t="s">
        <v>113</v>
      </c>
      <c r="BE186" s="147">
        <f t="shared" si="24"/>
        <v>0</v>
      </c>
      <c r="BF186" s="147">
        <f t="shared" si="25"/>
        <v>0</v>
      </c>
      <c r="BG186" s="147">
        <f t="shared" si="26"/>
        <v>0</v>
      </c>
      <c r="BH186" s="147">
        <f t="shared" si="27"/>
        <v>0</v>
      </c>
      <c r="BI186" s="147">
        <f t="shared" si="28"/>
        <v>0</v>
      </c>
      <c r="BJ186" s="15" t="s">
        <v>122</v>
      </c>
      <c r="BK186" s="148">
        <f t="shared" si="29"/>
        <v>0</v>
      </c>
      <c r="BL186" s="15" t="s">
        <v>121</v>
      </c>
      <c r="BM186" s="146" t="s">
        <v>329</v>
      </c>
    </row>
    <row r="187" spans="1:65" s="13" customFormat="1" x14ac:dyDescent="0.2">
      <c r="B187" s="149"/>
      <c r="D187" s="150" t="s">
        <v>198</v>
      </c>
      <c r="E187" s="151" t="s">
        <v>1</v>
      </c>
      <c r="F187" s="152" t="s">
        <v>330</v>
      </c>
      <c r="H187" s="153">
        <v>13.75</v>
      </c>
      <c r="I187" s="153"/>
      <c r="L187" s="149"/>
      <c r="M187" s="154"/>
      <c r="N187" s="155"/>
      <c r="O187" s="155"/>
      <c r="P187" s="155"/>
      <c r="Q187" s="155"/>
      <c r="R187" s="155"/>
      <c r="S187" s="155"/>
      <c r="T187" s="156"/>
      <c r="V187" s="170"/>
      <c r="AT187" s="151" t="s">
        <v>198</v>
      </c>
      <c r="AU187" s="151" t="s">
        <v>122</v>
      </c>
      <c r="AV187" s="13" t="s">
        <v>122</v>
      </c>
      <c r="AW187" s="13" t="s">
        <v>28</v>
      </c>
      <c r="AX187" s="13" t="s">
        <v>81</v>
      </c>
      <c r="AY187" s="151" t="s">
        <v>113</v>
      </c>
    </row>
    <row r="188" spans="1:65" s="2" customFormat="1" ht="24.2" customHeight="1" x14ac:dyDescent="0.2">
      <c r="A188" s="27"/>
      <c r="B188" s="135"/>
      <c r="C188" s="136" t="s">
        <v>331</v>
      </c>
      <c r="D188" s="136" t="s">
        <v>117</v>
      </c>
      <c r="E188" s="137" t="s">
        <v>272</v>
      </c>
      <c r="F188" s="138" t="s">
        <v>273</v>
      </c>
      <c r="G188" s="139" t="s">
        <v>120</v>
      </c>
      <c r="H188" s="140">
        <v>95</v>
      </c>
      <c r="I188" s="140">
        <v>0</v>
      </c>
      <c r="J188" s="140">
        <f>ROUND(I188*H188,3)</f>
        <v>0</v>
      </c>
      <c r="K188" s="141"/>
      <c r="L188" s="28"/>
      <c r="M188" s="142" t="s">
        <v>1</v>
      </c>
      <c r="N188" s="143" t="s">
        <v>39</v>
      </c>
      <c r="O188" s="144">
        <v>0.158</v>
      </c>
      <c r="P188" s="144">
        <f>O188*H188</f>
        <v>15.01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U188" s="27"/>
      <c r="V188" s="170"/>
      <c r="W188" s="27"/>
      <c r="X188" s="27"/>
      <c r="Y188" s="27"/>
      <c r="Z188" s="27"/>
      <c r="AA188" s="27"/>
      <c r="AB188" s="27"/>
      <c r="AC188" s="27"/>
      <c r="AD188" s="27"/>
      <c r="AE188" s="27"/>
      <c r="AR188" s="146" t="s">
        <v>121</v>
      </c>
      <c r="AT188" s="146" t="s">
        <v>117</v>
      </c>
      <c r="AU188" s="146" t="s">
        <v>122</v>
      </c>
      <c r="AY188" s="15" t="s">
        <v>113</v>
      </c>
      <c r="BE188" s="147">
        <f>IF(N188="základná",J188,0)</f>
        <v>0</v>
      </c>
      <c r="BF188" s="147">
        <f>IF(N188="znížená",J188,0)</f>
        <v>0</v>
      </c>
      <c r="BG188" s="147">
        <f>IF(N188="zákl. prenesená",J188,0)</f>
        <v>0</v>
      </c>
      <c r="BH188" s="147">
        <f>IF(N188="zníž. prenesená",J188,0)</f>
        <v>0</v>
      </c>
      <c r="BI188" s="147">
        <f>IF(N188="nulová",J188,0)</f>
        <v>0</v>
      </c>
      <c r="BJ188" s="15" t="s">
        <v>122</v>
      </c>
      <c r="BK188" s="148">
        <f>ROUND(I188*H188,3)</f>
        <v>0</v>
      </c>
      <c r="BL188" s="15" t="s">
        <v>121</v>
      </c>
      <c r="BM188" s="146" t="s">
        <v>332</v>
      </c>
    </row>
    <row r="189" spans="1:65" s="2" customFormat="1" ht="14.45" customHeight="1" x14ac:dyDescent="0.2">
      <c r="A189" s="27"/>
      <c r="B189" s="135"/>
      <c r="C189" s="157" t="s">
        <v>333</v>
      </c>
      <c r="D189" s="157" t="s">
        <v>219</v>
      </c>
      <c r="E189" s="158" t="s">
        <v>276</v>
      </c>
      <c r="F189" s="159" t="s">
        <v>277</v>
      </c>
      <c r="G189" s="160" t="s">
        <v>278</v>
      </c>
      <c r="H189" s="161">
        <v>7125</v>
      </c>
      <c r="I189" s="161">
        <v>0</v>
      </c>
      <c r="J189" s="161">
        <f>ROUND(I189*H189,3)</f>
        <v>0</v>
      </c>
      <c r="K189" s="162"/>
      <c r="L189" s="163"/>
      <c r="M189" s="164" t="s">
        <v>1</v>
      </c>
      <c r="N189" s="165" t="s">
        <v>39</v>
      </c>
      <c r="O189" s="144">
        <v>0</v>
      </c>
      <c r="P189" s="144">
        <f>O189*H189</f>
        <v>0</v>
      </c>
      <c r="Q189" s="144">
        <v>2.9999999999999997E-4</v>
      </c>
      <c r="R189" s="144">
        <f>Q189*H189</f>
        <v>2.1374999999999997</v>
      </c>
      <c r="S189" s="144">
        <v>0</v>
      </c>
      <c r="T189" s="145">
        <f>S189*H189</f>
        <v>0</v>
      </c>
      <c r="U189" s="27"/>
      <c r="V189" s="170"/>
      <c r="W189" s="27"/>
      <c r="X189" s="27"/>
      <c r="Y189" s="27"/>
      <c r="Z189" s="27"/>
      <c r="AA189" s="27"/>
      <c r="AB189" s="27"/>
      <c r="AC189" s="27"/>
      <c r="AD189" s="27"/>
      <c r="AE189" s="27"/>
      <c r="AR189" s="146" t="s">
        <v>147</v>
      </c>
      <c r="AT189" s="146" t="s">
        <v>219</v>
      </c>
      <c r="AU189" s="146" t="s">
        <v>122</v>
      </c>
      <c r="AY189" s="15" t="s">
        <v>113</v>
      </c>
      <c r="BE189" s="147">
        <f>IF(N189="základná",J189,0)</f>
        <v>0</v>
      </c>
      <c r="BF189" s="147">
        <f>IF(N189="znížená",J189,0)</f>
        <v>0</v>
      </c>
      <c r="BG189" s="147">
        <f>IF(N189="zákl. prenesená",J189,0)</f>
        <v>0</v>
      </c>
      <c r="BH189" s="147">
        <f>IF(N189="zníž. prenesená",J189,0)</f>
        <v>0</v>
      </c>
      <c r="BI189" s="147">
        <f>IF(N189="nulová",J189,0)</f>
        <v>0</v>
      </c>
      <c r="BJ189" s="15" t="s">
        <v>122</v>
      </c>
      <c r="BK189" s="148">
        <f>ROUND(I189*H189,3)</f>
        <v>0</v>
      </c>
      <c r="BL189" s="15" t="s">
        <v>121</v>
      </c>
      <c r="BM189" s="146" t="s">
        <v>334</v>
      </c>
    </row>
    <row r="190" spans="1:65" s="13" customFormat="1" x14ac:dyDescent="0.2">
      <c r="B190" s="149"/>
      <c r="D190" s="150" t="s">
        <v>198</v>
      </c>
      <c r="E190" s="151" t="s">
        <v>1</v>
      </c>
      <c r="F190" s="152" t="s">
        <v>335</v>
      </c>
      <c r="H190" s="153">
        <v>7125</v>
      </c>
      <c r="I190" s="153"/>
      <c r="L190" s="149"/>
      <c r="M190" s="154"/>
      <c r="N190" s="155"/>
      <c r="O190" s="155"/>
      <c r="P190" s="155"/>
      <c r="Q190" s="155"/>
      <c r="R190" s="155"/>
      <c r="S190" s="155"/>
      <c r="T190" s="156"/>
      <c r="V190" s="170"/>
      <c r="AT190" s="151" t="s">
        <v>198</v>
      </c>
      <c r="AU190" s="151" t="s">
        <v>122</v>
      </c>
      <c r="AV190" s="13" t="s">
        <v>122</v>
      </c>
      <c r="AW190" s="13" t="s">
        <v>28</v>
      </c>
      <c r="AX190" s="13" t="s">
        <v>81</v>
      </c>
      <c r="AY190" s="151" t="s">
        <v>113</v>
      </c>
    </row>
    <row r="191" spans="1:65" s="2" customFormat="1" ht="14.45" customHeight="1" x14ac:dyDescent="0.2">
      <c r="A191" s="27"/>
      <c r="B191" s="135"/>
      <c r="C191" s="136" t="s">
        <v>336</v>
      </c>
      <c r="D191" s="136" t="s">
        <v>117</v>
      </c>
      <c r="E191" s="137" t="s">
        <v>282</v>
      </c>
      <c r="F191" s="138" t="s">
        <v>283</v>
      </c>
      <c r="G191" s="139" t="s">
        <v>248</v>
      </c>
      <c r="H191" s="140">
        <v>5.5</v>
      </c>
      <c r="I191" s="140">
        <v>0</v>
      </c>
      <c r="J191" s="140">
        <f>ROUND(I191*H191,3)</f>
        <v>0</v>
      </c>
      <c r="K191" s="141"/>
      <c r="L191" s="28"/>
      <c r="M191" s="142" t="s">
        <v>1</v>
      </c>
      <c r="N191" s="143" t="s">
        <v>39</v>
      </c>
      <c r="O191" s="144">
        <v>1.175</v>
      </c>
      <c r="P191" s="144">
        <f>O191*H191</f>
        <v>6.4625000000000004</v>
      </c>
      <c r="Q191" s="144">
        <v>0</v>
      </c>
      <c r="R191" s="144">
        <f>Q191*H191</f>
        <v>0</v>
      </c>
      <c r="S191" s="144">
        <v>0</v>
      </c>
      <c r="T191" s="145">
        <f>S191*H191</f>
        <v>0</v>
      </c>
      <c r="U191" s="27"/>
      <c r="V191" s="170"/>
      <c r="W191" s="27"/>
      <c r="X191" s="27"/>
      <c r="Y191" s="27"/>
      <c r="Z191" s="27"/>
      <c r="AA191" s="27"/>
      <c r="AB191" s="27"/>
      <c r="AC191" s="27"/>
      <c r="AD191" s="27"/>
      <c r="AE191" s="27"/>
      <c r="AR191" s="146" t="s">
        <v>121</v>
      </c>
      <c r="AT191" s="146" t="s">
        <v>117</v>
      </c>
      <c r="AU191" s="146" t="s">
        <v>122</v>
      </c>
      <c r="AY191" s="15" t="s">
        <v>113</v>
      </c>
      <c r="BE191" s="147">
        <f>IF(N191="základná",J191,0)</f>
        <v>0</v>
      </c>
      <c r="BF191" s="147">
        <f>IF(N191="znížená",J191,0)</f>
        <v>0</v>
      </c>
      <c r="BG191" s="147">
        <f>IF(N191="zákl. prenesená",J191,0)</f>
        <v>0</v>
      </c>
      <c r="BH191" s="147">
        <f>IF(N191="zníž. prenesená",J191,0)</f>
        <v>0</v>
      </c>
      <c r="BI191" s="147">
        <f>IF(N191="nulová",J191,0)</f>
        <v>0</v>
      </c>
      <c r="BJ191" s="15" t="s">
        <v>122</v>
      </c>
      <c r="BK191" s="148">
        <f>ROUND(I191*H191,3)</f>
        <v>0</v>
      </c>
      <c r="BL191" s="15" t="s">
        <v>121</v>
      </c>
      <c r="BM191" s="146" t="s">
        <v>337</v>
      </c>
    </row>
    <row r="192" spans="1:65" s="13" customFormat="1" x14ac:dyDescent="0.2">
      <c r="B192" s="149"/>
      <c r="D192" s="150" t="s">
        <v>198</v>
      </c>
      <c r="E192" s="151" t="s">
        <v>1</v>
      </c>
      <c r="F192" s="152" t="s">
        <v>338</v>
      </c>
      <c r="H192" s="153">
        <v>5.5</v>
      </c>
      <c r="I192" s="153"/>
      <c r="L192" s="149"/>
      <c r="M192" s="154"/>
      <c r="N192" s="155"/>
      <c r="O192" s="155"/>
      <c r="P192" s="155"/>
      <c r="Q192" s="155"/>
      <c r="R192" s="155"/>
      <c r="S192" s="155"/>
      <c r="T192" s="156"/>
      <c r="V192" s="170"/>
      <c r="AT192" s="151" t="s">
        <v>198</v>
      </c>
      <c r="AU192" s="151" t="s">
        <v>122</v>
      </c>
      <c r="AV192" s="13" t="s">
        <v>122</v>
      </c>
      <c r="AW192" s="13" t="s">
        <v>28</v>
      </c>
      <c r="AX192" s="13" t="s">
        <v>81</v>
      </c>
      <c r="AY192" s="151" t="s">
        <v>113</v>
      </c>
    </row>
    <row r="193" spans="1:65" s="2" customFormat="1" ht="24.2" customHeight="1" x14ac:dyDescent="0.2">
      <c r="A193" s="27"/>
      <c r="B193" s="135"/>
      <c r="C193" s="136" t="s">
        <v>339</v>
      </c>
      <c r="D193" s="136" t="s">
        <v>117</v>
      </c>
      <c r="E193" s="137" t="s">
        <v>287</v>
      </c>
      <c r="F193" s="138" t="s">
        <v>288</v>
      </c>
      <c r="G193" s="139" t="s">
        <v>248</v>
      </c>
      <c r="H193" s="140">
        <v>5.5</v>
      </c>
      <c r="I193" s="140">
        <v>0</v>
      </c>
      <c r="J193" s="140">
        <f>ROUND(I193*H193,3)</f>
        <v>0</v>
      </c>
      <c r="K193" s="141"/>
      <c r="L193" s="28"/>
      <c r="M193" s="142" t="s">
        <v>1</v>
      </c>
      <c r="N193" s="143" t="s">
        <v>39</v>
      </c>
      <c r="O193" s="144">
        <v>0.91</v>
      </c>
      <c r="P193" s="144">
        <f>O193*H193</f>
        <v>5.0049999999999999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U193" s="27"/>
      <c r="V193" s="170"/>
      <c r="W193" s="27"/>
      <c r="X193" s="27"/>
      <c r="Y193" s="27"/>
      <c r="Z193" s="27"/>
      <c r="AA193" s="27"/>
      <c r="AB193" s="27"/>
      <c r="AC193" s="27"/>
      <c r="AD193" s="27"/>
      <c r="AE193" s="27"/>
      <c r="AR193" s="146" t="s">
        <v>121</v>
      </c>
      <c r="AT193" s="146" t="s">
        <v>117</v>
      </c>
      <c r="AU193" s="146" t="s">
        <v>122</v>
      </c>
      <c r="AY193" s="15" t="s">
        <v>113</v>
      </c>
      <c r="BE193" s="147">
        <f>IF(N193="základná",J193,0)</f>
        <v>0</v>
      </c>
      <c r="BF193" s="147">
        <f>IF(N193="znížená",J193,0)</f>
        <v>0</v>
      </c>
      <c r="BG193" s="147">
        <f>IF(N193="zákl. prenesená",J193,0)</f>
        <v>0</v>
      </c>
      <c r="BH193" s="147">
        <f>IF(N193="zníž. prenesená",J193,0)</f>
        <v>0</v>
      </c>
      <c r="BI193" s="147">
        <f>IF(N193="nulová",J193,0)</f>
        <v>0</v>
      </c>
      <c r="BJ193" s="15" t="s">
        <v>122</v>
      </c>
      <c r="BK193" s="148">
        <f>ROUND(I193*H193,3)</f>
        <v>0</v>
      </c>
      <c r="BL193" s="15" t="s">
        <v>121</v>
      </c>
      <c r="BM193" s="146" t="s">
        <v>340</v>
      </c>
    </row>
    <row r="194" spans="1:65" s="12" customFormat="1" ht="22.9" customHeight="1" x14ac:dyDescent="0.2">
      <c r="B194" s="123"/>
      <c r="D194" s="124" t="s">
        <v>72</v>
      </c>
      <c r="E194" s="133" t="s">
        <v>341</v>
      </c>
      <c r="F194" s="133" t="s">
        <v>342</v>
      </c>
      <c r="J194" s="134">
        <f>BK194</f>
        <v>0</v>
      </c>
      <c r="L194" s="123"/>
      <c r="M194" s="127"/>
      <c r="N194" s="128"/>
      <c r="O194" s="128"/>
      <c r="P194" s="129">
        <f>SUM(P195:P208)</f>
        <v>42.512799999999999</v>
      </c>
      <c r="Q194" s="128"/>
      <c r="R194" s="129">
        <f>SUM(R195:R208)</f>
        <v>2.8992000000000004</v>
      </c>
      <c r="S194" s="128"/>
      <c r="T194" s="130">
        <f>SUM(T195:T208)</f>
        <v>0</v>
      </c>
      <c r="V194" s="170"/>
      <c r="AR194" s="124" t="s">
        <v>81</v>
      </c>
      <c r="AT194" s="131" t="s">
        <v>72</v>
      </c>
      <c r="AU194" s="131" t="s">
        <v>81</v>
      </c>
      <c r="AY194" s="124" t="s">
        <v>113</v>
      </c>
      <c r="BK194" s="132">
        <f>SUM(BK195:BK208)</f>
        <v>0</v>
      </c>
    </row>
    <row r="195" spans="1:65" s="2" customFormat="1" ht="24.2" customHeight="1" x14ac:dyDescent="0.2">
      <c r="A195" s="27"/>
      <c r="B195" s="135"/>
      <c r="C195" s="136" t="s">
        <v>343</v>
      </c>
      <c r="D195" s="136" t="s">
        <v>117</v>
      </c>
      <c r="E195" s="137" t="s">
        <v>344</v>
      </c>
      <c r="F195" s="138" t="s">
        <v>345</v>
      </c>
      <c r="G195" s="139" t="s">
        <v>248</v>
      </c>
      <c r="H195" s="140">
        <v>1.6</v>
      </c>
      <c r="I195" s="140">
        <v>0</v>
      </c>
      <c r="J195" s="140">
        <f>ROUND(I195*H195,3)</f>
        <v>0</v>
      </c>
      <c r="K195" s="141"/>
      <c r="L195" s="28"/>
      <c r="M195" s="142" t="s">
        <v>1</v>
      </c>
      <c r="N195" s="143" t="s">
        <v>39</v>
      </c>
      <c r="O195" s="144">
        <v>0.21299999999999999</v>
      </c>
      <c r="P195" s="144">
        <f>O195*H195</f>
        <v>0.34079999999999999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27"/>
      <c r="V195" s="170"/>
      <c r="W195" s="27"/>
      <c r="X195" s="27"/>
      <c r="Y195" s="27"/>
      <c r="Z195" s="27"/>
      <c r="AA195" s="27"/>
      <c r="AB195" s="27"/>
      <c r="AC195" s="27"/>
      <c r="AD195" s="27"/>
      <c r="AE195" s="27"/>
      <c r="AR195" s="146" t="s">
        <v>121</v>
      </c>
      <c r="AT195" s="146" t="s">
        <v>117</v>
      </c>
      <c r="AU195" s="146" t="s">
        <v>122</v>
      </c>
      <c r="AY195" s="15" t="s">
        <v>113</v>
      </c>
      <c r="BE195" s="147">
        <f>IF(N195="základná",J195,0)</f>
        <v>0</v>
      </c>
      <c r="BF195" s="147">
        <f>IF(N195="znížená",J195,0)</f>
        <v>0</v>
      </c>
      <c r="BG195" s="147">
        <f>IF(N195="zákl. prenesená",J195,0)</f>
        <v>0</v>
      </c>
      <c r="BH195" s="147">
        <f>IF(N195="zníž. prenesená",J195,0)</f>
        <v>0</v>
      </c>
      <c r="BI195" s="147">
        <f>IF(N195="nulová",J195,0)</f>
        <v>0</v>
      </c>
      <c r="BJ195" s="15" t="s">
        <v>122</v>
      </c>
      <c r="BK195" s="148">
        <f>ROUND(I195*H195,3)</f>
        <v>0</v>
      </c>
      <c r="BL195" s="15" t="s">
        <v>121</v>
      </c>
      <c r="BM195" s="146" t="s">
        <v>346</v>
      </c>
    </row>
    <row r="196" spans="1:65" s="13" customFormat="1" x14ac:dyDescent="0.2">
      <c r="B196" s="149"/>
      <c r="D196" s="150" t="s">
        <v>198</v>
      </c>
      <c r="E196" s="151" t="s">
        <v>1</v>
      </c>
      <c r="F196" s="152" t="s">
        <v>347</v>
      </c>
      <c r="H196" s="153">
        <v>1.6</v>
      </c>
      <c r="I196" s="153"/>
      <c r="L196" s="149"/>
      <c r="M196" s="154"/>
      <c r="N196" s="155"/>
      <c r="O196" s="155"/>
      <c r="P196" s="155"/>
      <c r="Q196" s="155"/>
      <c r="R196" s="155"/>
      <c r="S196" s="155"/>
      <c r="T196" s="156"/>
      <c r="V196" s="170"/>
      <c r="AT196" s="151" t="s">
        <v>198</v>
      </c>
      <c r="AU196" s="151" t="s">
        <v>122</v>
      </c>
      <c r="AV196" s="13" t="s">
        <v>122</v>
      </c>
      <c r="AW196" s="13" t="s">
        <v>28</v>
      </c>
      <c r="AX196" s="13" t="s">
        <v>81</v>
      </c>
      <c r="AY196" s="151" t="s">
        <v>113</v>
      </c>
    </row>
    <row r="197" spans="1:65" s="2" customFormat="1" ht="14.45" customHeight="1" x14ac:dyDescent="0.2">
      <c r="A197" s="27"/>
      <c r="B197" s="135"/>
      <c r="C197" s="136" t="s">
        <v>348</v>
      </c>
      <c r="D197" s="136" t="s">
        <v>117</v>
      </c>
      <c r="E197" s="137" t="s">
        <v>349</v>
      </c>
      <c r="F197" s="138" t="s">
        <v>350</v>
      </c>
      <c r="G197" s="139" t="s">
        <v>120</v>
      </c>
      <c r="H197" s="140">
        <v>32</v>
      </c>
      <c r="I197" s="140">
        <v>0</v>
      </c>
      <c r="J197" s="140">
        <f>ROUND(I197*H197,3)</f>
        <v>0</v>
      </c>
      <c r="K197" s="141"/>
      <c r="L197" s="28"/>
      <c r="M197" s="142" t="s">
        <v>1</v>
      </c>
      <c r="N197" s="143" t="s">
        <v>39</v>
      </c>
      <c r="O197" s="144">
        <v>1.2E-2</v>
      </c>
      <c r="P197" s="144">
        <f>O197*H197</f>
        <v>0.38400000000000001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U197" s="27"/>
      <c r="V197" s="170"/>
      <c r="W197" s="27"/>
      <c r="X197" s="27"/>
      <c r="Y197" s="27"/>
      <c r="Z197" s="27"/>
      <c r="AA197" s="27"/>
      <c r="AB197" s="27"/>
      <c r="AC197" s="27"/>
      <c r="AD197" s="27"/>
      <c r="AE197" s="27"/>
      <c r="AR197" s="146" t="s">
        <v>121</v>
      </c>
      <c r="AT197" s="146" t="s">
        <v>117</v>
      </c>
      <c r="AU197" s="146" t="s">
        <v>122</v>
      </c>
      <c r="AY197" s="15" t="s">
        <v>113</v>
      </c>
      <c r="BE197" s="147">
        <f>IF(N197="základná",J197,0)</f>
        <v>0</v>
      </c>
      <c r="BF197" s="147">
        <f>IF(N197="znížená",J197,0)</f>
        <v>0</v>
      </c>
      <c r="BG197" s="147">
        <f>IF(N197="zákl. prenesená",J197,0)</f>
        <v>0</v>
      </c>
      <c r="BH197" s="147">
        <f>IF(N197="zníž. prenesená",J197,0)</f>
        <v>0</v>
      </c>
      <c r="BI197" s="147">
        <f>IF(N197="nulová",J197,0)</f>
        <v>0</v>
      </c>
      <c r="BJ197" s="15" t="s">
        <v>122</v>
      </c>
      <c r="BK197" s="148">
        <f>ROUND(I197*H197,3)</f>
        <v>0</v>
      </c>
      <c r="BL197" s="15" t="s">
        <v>121</v>
      </c>
      <c r="BM197" s="146" t="s">
        <v>351</v>
      </c>
    </row>
    <row r="198" spans="1:65" s="2" customFormat="1" ht="37.9" customHeight="1" x14ac:dyDescent="0.2">
      <c r="A198" s="27"/>
      <c r="B198" s="135"/>
      <c r="C198" s="136" t="s">
        <v>352</v>
      </c>
      <c r="D198" s="136" t="s">
        <v>117</v>
      </c>
      <c r="E198" s="137" t="s">
        <v>353</v>
      </c>
      <c r="F198" s="138" t="s">
        <v>354</v>
      </c>
      <c r="G198" s="139" t="s">
        <v>248</v>
      </c>
      <c r="H198" s="140">
        <v>1.6</v>
      </c>
      <c r="I198" s="140">
        <v>0</v>
      </c>
      <c r="J198" s="140">
        <f>ROUND(I198*H198,3)</f>
        <v>0</v>
      </c>
      <c r="K198" s="141"/>
      <c r="L198" s="28"/>
      <c r="M198" s="142" t="s">
        <v>1</v>
      </c>
      <c r="N198" s="143" t="s">
        <v>39</v>
      </c>
      <c r="O198" s="144">
        <v>0</v>
      </c>
      <c r="P198" s="144">
        <f>O198*H198</f>
        <v>0</v>
      </c>
      <c r="Q198" s="144">
        <v>0.112</v>
      </c>
      <c r="R198" s="144">
        <f>Q198*H198</f>
        <v>0.17920000000000003</v>
      </c>
      <c r="S198" s="144">
        <v>0</v>
      </c>
      <c r="T198" s="145">
        <f>S198*H198</f>
        <v>0</v>
      </c>
      <c r="U198" s="27"/>
      <c r="V198" s="170"/>
      <c r="W198" s="27"/>
      <c r="X198" s="27"/>
      <c r="Y198" s="27"/>
      <c r="Z198" s="27"/>
      <c r="AA198" s="27"/>
      <c r="AB198" s="27"/>
      <c r="AC198" s="27"/>
      <c r="AD198" s="27"/>
      <c r="AE198" s="27"/>
      <c r="AR198" s="146" t="s">
        <v>121</v>
      </c>
      <c r="AT198" s="146" t="s">
        <v>117</v>
      </c>
      <c r="AU198" s="146" t="s">
        <v>122</v>
      </c>
      <c r="AY198" s="15" t="s">
        <v>113</v>
      </c>
      <c r="BE198" s="147">
        <f>IF(N198="základná",J198,0)</f>
        <v>0</v>
      </c>
      <c r="BF198" s="147">
        <f>IF(N198="znížená",J198,0)</f>
        <v>0</v>
      </c>
      <c r="BG198" s="147">
        <f>IF(N198="zákl. prenesená",J198,0)</f>
        <v>0</v>
      </c>
      <c r="BH198" s="147">
        <f>IF(N198="zníž. prenesená",J198,0)</f>
        <v>0</v>
      </c>
      <c r="BI198" s="147">
        <f>IF(N198="nulová",J198,0)</f>
        <v>0</v>
      </c>
      <c r="BJ198" s="15" t="s">
        <v>122</v>
      </c>
      <c r="BK198" s="148">
        <f>ROUND(I198*H198,3)</f>
        <v>0</v>
      </c>
      <c r="BL198" s="15" t="s">
        <v>121</v>
      </c>
      <c r="BM198" s="146" t="s">
        <v>355</v>
      </c>
    </row>
    <row r="199" spans="1:65" s="13" customFormat="1" x14ac:dyDescent="0.2">
      <c r="B199" s="149"/>
      <c r="D199" s="150" t="s">
        <v>198</v>
      </c>
      <c r="E199" s="151" t="s">
        <v>1</v>
      </c>
      <c r="F199" s="152" t="s">
        <v>356</v>
      </c>
      <c r="H199" s="153">
        <v>1.6</v>
      </c>
      <c r="I199" s="153"/>
      <c r="L199" s="149"/>
      <c r="M199" s="154"/>
      <c r="N199" s="155"/>
      <c r="O199" s="155"/>
      <c r="P199" s="155"/>
      <c r="Q199" s="155"/>
      <c r="R199" s="155"/>
      <c r="S199" s="155"/>
      <c r="T199" s="156"/>
      <c r="V199" s="170"/>
      <c r="AT199" s="151" t="s">
        <v>198</v>
      </c>
      <c r="AU199" s="151" t="s">
        <v>122</v>
      </c>
      <c r="AV199" s="13" t="s">
        <v>122</v>
      </c>
      <c r="AW199" s="13" t="s">
        <v>28</v>
      </c>
      <c r="AX199" s="13" t="s">
        <v>81</v>
      </c>
      <c r="AY199" s="151" t="s">
        <v>113</v>
      </c>
    </row>
    <row r="200" spans="1:65" s="2" customFormat="1" ht="14.45" customHeight="1" x14ac:dyDescent="0.2">
      <c r="A200" s="27"/>
      <c r="B200" s="135"/>
      <c r="C200" s="157" t="s">
        <v>357</v>
      </c>
      <c r="D200" s="157" t="s">
        <v>219</v>
      </c>
      <c r="E200" s="158" t="s">
        <v>358</v>
      </c>
      <c r="F200" s="159" t="s">
        <v>359</v>
      </c>
      <c r="G200" s="160" t="s">
        <v>360</v>
      </c>
      <c r="H200" s="161">
        <v>2.72</v>
      </c>
      <c r="I200" s="161">
        <v>0</v>
      </c>
      <c r="J200" s="161">
        <f>ROUND(I200*H200,3)</f>
        <v>0</v>
      </c>
      <c r="K200" s="162"/>
      <c r="L200" s="163"/>
      <c r="M200" s="164" t="s">
        <v>1</v>
      </c>
      <c r="N200" s="165" t="s">
        <v>39</v>
      </c>
      <c r="O200" s="144">
        <v>0</v>
      </c>
      <c r="P200" s="144">
        <f>O200*H200</f>
        <v>0</v>
      </c>
      <c r="Q200" s="144">
        <v>1</v>
      </c>
      <c r="R200" s="144">
        <f>Q200*H200</f>
        <v>2.72</v>
      </c>
      <c r="S200" s="144">
        <v>0</v>
      </c>
      <c r="T200" s="145">
        <f>S200*H200</f>
        <v>0</v>
      </c>
      <c r="U200" s="27"/>
      <c r="V200" s="170"/>
      <c r="W200" s="27"/>
      <c r="X200" s="27"/>
      <c r="Y200" s="27"/>
      <c r="Z200" s="27"/>
      <c r="AA200" s="27"/>
      <c r="AB200" s="27"/>
      <c r="AC200" s="27"/>
      <c r="AD200" s="27"/>
      <c r="AE200" s="27"/>
      <c r="AR200" s="146" t="s">
        <v>147</v>
      </c>
      <c r="AT200" s="146" t="s">
        <v>219</v>
      </c>
      <c r="AU200" s="146" t="s">
        <v>122</v>
      </c>
      <c r="AY200" s="15" t="s">
        <v>113</v>
      </c>
      <c r="BE200" s="147">
        <f>IF(N200="základná",J200,0)</f>
        <v>0</v>
      </c>
      <c r="BF200" s="147">
        <f>IF(N200="znížená",J200,0)</f>
        <v>0</v>
      </c>
      <c r="BG200" s="147">
        <f>IF(N200="zákl. prenesená",J200,0)</f>
        <v>0</v>
      </c>
      <c r="BH200" s="147">
        <f>IF(N200="zníž. prenesená",J200,0)</f>
        <v>0</v>
      </c>
      <c r="BI200" s="147">
        <f>IF(N200="nulová",J200,0)</f>
        <v>0</v>
      </c>
      <c r="BJ200" s="15" t="s">
        <v>122</v>
      </c>
      <c r="BK200" s="148">
        <f>ROUND(I200*H200,3)</f>
        <v>0</v>
      </c>
      <c r="BL200" s="15" t="s">
        <v>121</v>
      </c>
      <c r="BM200" s="146" t="s">
        <v>361</v>
      </c>
    </row>
    <row r="201" spans="1:65" s="13" customFormat="1" x14ac:dyDescent="0.2">
      <c r="B201" s="149"/>
      <c r="D201" s="150" t="s">
        <v>198</v>
      </c>
      <c r="E201" s="151" t="s">
        <v>1</v>
      </c>
      <c r="F201" s="152" t="s">
        <v>362</v>
      </c>
      <c r="H201" s="153">
        <v>2.72</v>
      </c>
      <c r="I201" s="153"/>
      <c r="L201" s="149"/>
      <c r="M201" s="154"/>
      <c r="N201" s="155"/>
      <c r="O201" s="155"/>
      <c r="P201" s="155"/>
      <c r="Q201" s="155"/>
      <c r="R201" s="155"/>
      <c r="S201" s="155"/>
      <c r="T201" s="156"/>
      <c r="V201" s="170"/>
      <c r="AT201" s="151" t="s">
        <v>198</v>
      </c>
      <c r="AU201" s="151" t="s">
        <v>122</v>
      </c>
      <c r="AV201" s="13" t="s">
        <v>122</v>
      </c>
      <c r="AW201" s="13" t="s">
        <v>28</v>
      </c>
      <c r="AX201" s="13" t="s">
        <v>81</v>
      </c>
      <c r="AY201" s="151" t="s">
        <v>113</v>
      </c>
    </row>
    <row r="202" spans="1:65" s="2" customFormat="1" ht="24.2" customHeight="1" x14ac:dyDescent="0.2">
      <c r="A202" s="27"/>
      <c r="B202" s="135"/>
      <c r="C202" s="136" t="s">
        <v>363</v>
      </c>
      <c r="D202" s="136" t="s">
        <v>117</v>
      </c>
      <c r="E202" s="137" t="s">
        <v>364</v>
      </c>
      <c r="F202" s="138" t="s">
        <v>365</v>
      </c>
      <c r="G202" s="139" t="s">
        <v>120</v>
      </c>
      <c r="H202" s="140">
        <v>674</v>
      </c>
      <c r="I202" s="140">
        <v>0</v>
      </c>
      <c r="J202" s="140">
        <f>ROUND(I202*H202,3)</f>
        <v>0</v>
      </c>
      <c r="K202" s="141"/>
      <c r="L202" s="28"/>
      <c r="M202" s="142" t="s">
        <v>1</v>
      </c>
      <c r="N202" s="143" t="s">
        <v>39</v>
      </c>
      <c r="O202" s="144">
        <v>1E-3</v>
      </c>
      <c r="P202" s="144">
        <f>O202*H202</f>
        <v>0.67400000000000004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U202" s="27"/>
      <c r="V202" s="170"/>
      <c r="W202" s="27"/>
      <c r="X202" s="27"/>
      <c r="Y202" s="27"/>
      <c r="Z202" s="27"/>
      <c r="AA202" s="27"/>
      <c r="AB202" s="27"/>
      <c r="AC202" s="27"/>
      <c r="AD202" s="27"/>
      <c r="AE202" s="27"/>
      <c r="AR202" s="146" t="s">
        <v>121</v>
      </c>
      <c r="AT202" s="146" t="s">
        <v>117</v>
      </c>
      <c r="AU202" s="146" t="s">
        <v>122</v>
      </c>
      <c r="AY202" s="15" t="s">
        <v>113</v>
      </c>
      <c r="BE202" s="147">
        <f>IF(N202="základná",J202,0)</f>
        <v>0</v>
      </c>
      <c r="BF202" s="147">
        <f>IF(N202="znížená",J202,0)</f>
        <v>0</v>
      </c>
      <c r="BG202" s="147">
        <f>IF(N202="zákl. prenesená",J202,0)</f>
        <v>0</v>
      </c>
      <c r="BH202" s="147">
        <f>IF(N202="zníž. prenesená",J202,0)</f>
        <v>0</v>
      </c>
      <c r="BI202" s="147">
        <f>IF(N202="nulová",J202,0)</f>
        <v>0</v>
      </c>
      <c r="BJ202" s="15" t="s">
        <v>122</v>
      </c>
      <c r="BK202" s="148">
        <f>ROUND(I202*H202,3)</f>
        <v>0</v>
      </c>
      <c r="BL202" s="15" t="s">
        <v>121</v>
      </c>
      <c r="BM202" s="146" t="s">
        <v>366</v>
      </c>
    </row>
    <row r="203" spans="1:65" s="13" customFormat="1" x14ac:dyDescent="0.2">
      <c r="B203" s="149"/>
      <c r="D203" s="150" t="s">
        <v>198</v>
      </c>
      <c r="E203" s="151" t="s">
        <v>1</v>
      </c>
      <c r="F203" s="152" t="s">
        <v>367</v>
      </c>
      <c r="H203" s="153">
        <v>674</v>
      </c>
      <c r="I203" s="153"/>
      <c r="L203" s="149"/>
      <c r="M203" s="154"/>
      <c r="N203" s="155"/>
      <c r="O203" s="155"/>
      <c r="P203" s="155"/>
      <c r="Q203" s="155"/>
      <c r="R203" s="155"/>
      <c r="S203" s="155"/>
      <c r="T203" s="156"/>
      <c r="V203" s="170"/>
      <c r="AT203" s="151" t="s">
        <v>198</v>
      </c>
      <c r="AU203" s="151" t="s">
        <v>122</v>
      </c>
      <c r="AV203" s="13" t="s">
        <v>122</v>
      </c>
      <c r="AW203" s="13" t="s">
        <v>28</v>
      </c>
      <c r="AX203" s="13" t="s">
        <v>81</v>
      </c>
      <c r="AY203" s="151" t="s">
        <v>113</v>
      </c>
    </row>
    <row r="204" spans="1:65" s="2" customFormat="1" ht="14.45" customHeight="1" x14ac:dyDescent="0.2">
      <c r="A204" s="27"/>
      <c r="B204" s="135"/>
      <c r="C204" s="136" t="s">
        <v>368</v>
      </c>
      <c r="D204" s="136" t="s">
        <v>117</v>
      </c>
      <c r="E204" s="137" t="s">
        <v>369</v>
      </c>
      <c r="F204" s="138" t="s">
        <v>370</v>
      </c>
      <c r="G204" s="139" t="s">
        <v>120</v>
      </c>
      <c r="H204" s="140">
        <v>674</v>
      </c>
      <c r="I204" s="140">
        <v>0</v>
      </c>
      <c r="J204" s="140">
        <f>ROUND(I204*H204,3)</f>
        <v>0</v>
      </c>
      <c r="K204" s="141"/>
      <c r="L204" s="28"/>
      <c r="M204" s="142" t="s">
        <v>1</v>
      </c>
      <c r="N204" s="143" t="s">
        <v>39</v>
      </c>
      <c r="O204" s="144">
        <v>6.0999999999999999E-2</v>
      </c>
      <c r="P204" s="144">
        <f>O204*H204</f>
        <v>41.113999999999997</v>
      </c>
      <c r="Q204" s="144">
        <v>0</v>
      </c>
      <c r="R204" s="144">
        <f>Q204*H204</f>
        <v>0</v>
      </c>
      <c r="S204" s="144">
        <v>0</v>
      </c>
      <c r="T204" s="145">
        <f>S204*H204</f>
        <v>0</v>
      </c>
      <c r="U204" s="27"/>
      <c r="V204" s="170"/>
      <c r="W204" s="27"/>
      <c r="X204" s="27"/>
      <c r="Y204" s="27"/>
      <c r="Z204" s="27"/>
      <c r="AA204" s="27"/>
      <c r="AB204" s="27"/>
      <c r="AC204" s="27"/>
      <c r="AD204" s="27"/>
      <c r="AE204" s="27"/>
      <c r="AR204" s="146" t="s">
        <v>121</v>
      </c>
      <c r="AT204" s="146" t="s">
        <v>117</v>
      </c>
      <c r="AU204" s="146" t="s">
        <v>122</v>
      </c>
      <c r="AY204" s="15" t="s">
        <v>113</v>
      </c>
      <c r="BE204" s="147">
        <f>IF(N204="základná",J204,0)</f>
        <v>0</v>
      </c>
      <c r="BF204" s="147">
        <f>IF(N204="znížená",J204,0)</f>
        <v>0</v>
      </c>
      <c r="BG204" s="147">
        <f>IF(N204="zákl. prenesená",J204,0)</f>
        <v>0</v>
      </c>
      <c r="BH204" s="147">
        <f>IF(N204="zníž. prenesená",J204,0)</f>
        <v>0</v>
      </c>
      <c r="BI204" s="147">
        <f>IF(N204="nulová",J204,0)</f>
        <v>0</v>
      </c>
      <c r="BJ204" s="15" t="s">
        <v>122</v>
      </c>
      <c r="BK204" s="148">
        <f>ROUND(I204*H204,3)</f>
        <v>0</v>
      </c>
      <c r="BL204" s="15" t="s">
        <v>121</v>
      </c>
      <c r="BM204" s="146" t="s">
        <v>371</v>
      </c>
    </row>
    <row r="205" spans="1:65" s="2" customFormat="1" ht="14.45" customHeight="1" x14ac:dyDescent="0.2">
      <c r="A205" s="27"/>
      <c r="B205" s="135"/>
      <c r="C205" s="157" t="s">
        <v>372</v>
      </c>
      <c r="D205" s="157" t="s">
        <v>219</v>
      </c>
      <c r="E205" s="158" t="s">
        <v>373</v>
      </c>
      <c r="F205" s="159" t="s">
        <v>374</v>
      </c>
      <c r="G205" s="160" t="s">
        <v>222</v>
      </c>
      <c r="H205" s="161">
        <v>25.68</v>
      </c>
      <c r="I205" s="161">
        <v>0</v>
      </c>
      <c r="J205" s="161">
        <f>ROUND(I205*H205,3)</f>
        <v>0</v>
      </c>
      <c r="K205" s="162"/>
      <c r="L205" s="163"/>
      <c r="M205" s="164" t="s">
        <v>1</v>
      </c>
      <c r="N205" s="165" t="s">
        <v>39</v>
      </c>
      <c r="O205" s="144">
        <v>0</v>
      </c>
      <c r="P205" s="144">
        <f>O205*H205</f>
        <v>0</v>
      </c>
      <c r="Q205" s="144">
        <v>0</v>
      </c>
      <c r="R205" s="144">
        <f>Q205*H205</f>
        <v>0</v>
      </c>
      <c r="S205" s="144">
        <v>0</v>
      </c>
      <c r="T205" s="145">
        <f>S205*H205</f>
        <v>0</v>
      </c>
      <c r="U205" s="27"/>
      <c r="V205" s="170"/>
      <c r="W205" s="27"/>
      <c r="X205" s="27"/>
      <c r="Y205" s="27"/>
      <c r="Z205" s="27"/>
      <c r="AA205" s="27"/>
      <c r="AB205" s="27"/>
      <c r="AC205" s="27"/>
      <c r="AD205" s="27"/>
      <c r="AE205" s="27"/>
      <c r="AR205" s="146" t="s">
        <v>147</v>
      </c>
      <c r="AT205" s="146" t="s">
        <v>219</v>
      </c>
      <c r="AU205" s="146" t="s">
        <v>122</v>
      </c>
      <c r="AY205" s="15" t="s">
        <v>113</v>
      </c>
      <c r="BE205" s="147">
        <f>IF(N205="základná",J205,0)</f>
        <v>0</v>
      </c>
      <c r="BF205" s="147">
        <f>IF(N205="znížená",J205,0)</f>
        <v>0</v>
      </c>
      <c r="BG205" s="147">
        <f>IF(N205="zákl. prenesená",J205,0)</f>
        <v>0</v>
      </c>
      <c r="BH205" s="147">
        <f>IF(N205="zníž. prenesená",J205,0)</f>
        <v>0</v>
      </c>
      <c r="BI205" s="147">
        <f>IF(N205="nulová",J205,0)</f>
        <v>0</v>
      </c>
      <c r="BJ205" s="15" t="s">
        <v>122</v>
      </c>
      <c r="BK205" s="148">
        <f>ROUND(I205*H205,3)</f>
        <v>0</v>
      </c>
      <c r="BL205" s="15" t="s">
        <v>121</v>
      </c>
      <c r="BM205" s="146" t="s">
        <v>375</v>
      </c>
    </row>
    <row r="206" spans="1:65" s="13" customFormat="1" x14ac:dyDescent="0.2">
      <c r="B206" s="149"/>
      <c r="D206" s="150" t="s">
        <v>198</v>
      </c>
      <c r="E206" s="151" t="s">
        <v>1</v>
      </c>
      <c r="F206" s="152" t="s">
        <v>376</v>
      </c>
      <c r="H206" s="153">
        <v>25.68</v>
      </c>
      <c r="I206" s="153"/>
      <c r="L206" s="149"/>
      <c r="M206" s="154"/>
      <c r="N206" s="155"/>
      <c r="O206" s="155"/>
      <c r="P206" s="155"/>
      <c r="Q206" s="155"/>
      <c r="R206" s="155"/>
      <c r="S206" s="155"/>
      <c r="T206" s="156"/>
      <c r="V206" s="170"/>
      <c r="AT206" s="151" t="s">
        <v>198</v>
      </c>
      <c r="AU206" s="151" t="s">
        <v>122</v>
      </c>
      <c r="AV206" s="13" t="s">
        <v>122</v>
      </c>
      <c r="AW206" s="13" t="s">
        <v>28</v>
      </c>
      <c r="AX206" s="13" t="s">
        <v>81</v>
      </c>
      <c r="AY206" s="151" t="s">
        <v>113</v>
      </c>
    </row>
    <row r="207" spans="1:65" s="2" customFormat="1" ht="14.45" customHeight="1" x14ac:dyDescent="0.2">
      <c r="A207" s="27"/>
      <c r="B207" s="135"/>
      <c r="C207" s="157" t="s">
        <v>377</v>
      </c>
      <c r="D207" s="157" t="s">
        <v>219</v>
      </c>
      <c r="E207" s="158" t="s">
        <v>378</v>
      </c>
      <c r="F207" s="159" t="s">
        <v>379</v>
      </c>
      <c r="G207" s="160" t="s">
        <v>222</v>
      </c>
      <c r="H207" s="161">
        <v>0.16</v>
      </c>
      <c r="I207" s="161">
        <v>0</v>
      </c>
      <c r="J207" s="161">
        <f>ROUND(I207*H207,3)</f>
        <v>0</v>
      </c>
      <c r="K207" s="162"/>
      <c r="L207" s="163"/>
      <c r="M207" s="164" t="s">
        <v>1</v>
      </c>
      <c r="N207" s="165" t="s">
        <v>39</v>
      </c>
      <c r="O207" s="144">
        <v>0</v>
      </c>
      <c r="P207" s="144">
        <f>O207*H207</f>
        <v>0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U207" s="27"/>
      <c r="V207" s="170"/>
      <c r="W207" s="27"/>
      <c r="X207" s="27"/>
      <c r="Y207" s="27"/>
      <c r="Z207" s="27"/>
      <c r="AA207" s="27"/>
      <c r="AB207" s="27"/>
      <c r="AC207" s="27"/>
      <c r="AD207" s="27"/>
      <c r="AE207" s="27"/>
      <c r="AR207" s="146" t="s">
        <v>147</v>
      </c>
      <c r="AT207" s="146" t="s">
        <v>219</v>
      </c>
      <c r="AU207" s="146" t="s">
        <v>122</v>
      </c>
      <c r="AY207" s="15" t="s">
        <v>113</v>
      </c>
      <c r="BE207" s="147">
        <f>IF(N207="základná",J207,0)</f>
        <v>0</v>
      </c>
      <c r="BF207" s="147">
        <f>IF(N207="znížená",J207,0)</f>
        <v>0</v>
      </c>
      <c r="BG207" s="147">
        <f>IF(N207="zákl. prenesená",J207,0)</f>
        <v>0</v>
      </c>
      <c r="BH207" s="147">
        <f>IF(N207="zníž. prenesená",J207,0)</f>
        <v>0</v>
      </c>
      <c r="BI207" s="147">
        <f>IF(N207="nulová",J207,0)</f>
        <v>0</v>
      </c>
      <c r="BJ207" s="15" t="s">
        <v>122</v>
      </c>
      <c r="BK207" s="148">
        <f>ROUND(I207*H207,3)</f>
        <v>0</v>
      </c>
      <c r="BL207" s="15" t="s">
        <v>121</v>
      </c>
      <c r="BM207" s="146" t="s">
        <v>380</v>
      </c>
    </row>
    <row r="208" spans="1:65" s="13" customFormat="1" x14ac:dyDescent="0.2">
      <c r="B208" s="149"/>
      <c r="D208" s="150" t="s">
        <v>198</v>
      </c>
      <c r="E208" s="151" t="s">
        <v>1</v>
      </c>
      <c r="F208" s="152" t="s">
        <v>381</v>
      </c>
      <c r="H208" s="153">
        <v>0.16</v>
      </c>
      <c r="I208" s="153"/>
      <c r="L208" s="149"/>
      <c r="M208" s="154"/>
      <c r="N208" s="155"/>
      <c r="O208" s="155"/>
      <c r="P208" s="155"/>
      <c r="Q208" s="155"/>
      <c r="R208" s="155"/>
      <c r="S208" s="155"/>
      <c r="T208" s="156"/>
      <c r="V208" s="170"/>
      <c r="AT208" s="151" t="s">
        <v>198</v>
      </c>
      <c r="AU208" s="151" t="s">
        <v>122</v>
      </c>
      <c r="AV208" s="13" t="s">
        <v>122</v>
      </c>
      <c r="AW208" s="13" t="s">
        <v>28</v>
      </c>
      <c r="AX208" s="13" t="s">
        <v>81</v>
      </c>
      <c r="AY208" s="151" t="s">
        <v>113</v>
      </c>
    </row>
    <row r="209" spans="1:65" s="12" customFormat="1" ht="22.9" customHeight="1" x14ac:dyDescent="0.2">
      <c r="B209" s="123"/>
      <c r="D209" s="124" t="s">
        <v>72</v>
      </c>
      <c r="E209" s="133" t="s">
        <v>382</v>
      </c>
      <c r="F209" s="133" t="s">
        <v>383</v>
      </c>
      <c r="J209" s="134">
        <f>BK209</f>
        <v>0</v>
      </c>
      <c r="L209" s="123"/>
      <c r="M209" s="127"/>
      <c r="N209" s="128"/>
      <c r="O209" s="128"/>
      <c r="P209" s="129">
        <f>SUM(P210:P223)</f>
        <v>17.41986</v>
      </c>
      <c r="Q209" s="128"/>
      <c r="R209" s="129">
        <f>SUM(R210:R223)</f>
        <v>0.59124999999999994</v>
      </c>
      <c r="S209" s="128"/>
      <c r="T209" s="130">
        <f>SUM(T210:T223)</f>
        <v>0</v>
      </c>
      <c r="V209" s="170"/>
      <c r="AR209" s="124" t="s">
        <v>81</v>
      </c>
      <c r="AT209" s="131" t="s">
        <v>72</v>
      </c>
      <c r="AU209" s="131" t="s">
        <v>81</v>
      </c>
      <c r="AY209" s="124" t="s">
        <v>113</v>
      </c>
      <c r="BK209" s="132">
        <f>SUM(BK210:BK223)</f>
        <v>0</v>
      </c>
    </row>
    <row r="210" spans="1:65" s="2" customFormat="1" ht="37.9" customHeight="1" x14ac:dyDescent="0.2">
      <c r="A210" s="27"/>
      <c r="B210" s="135"/>
      <c r="C210" s="136" t="s">
        <v>384</v>
      </c>
      <c r="D210" s="136" t="s">
        <v>117</v>
      </c>
      <c r="E210" s="137" t="s">
        <v>385</v>
      </c>
      <c r="F210" s="138" t="s">
        <v>386</v>
      </c>
      <c r="G210" s="139" t="s">
        <v>120</v>
      </c>
      <c r="H210" s="140">
        <v>57</v>
      </c>
      <c r="I210" s="140">
        <v>0</v>
      </c>
      <c r="J210" s="140">
        <f t="shared" ref="J210:J216" si="30">ROUND(I210*H210,3)</f>
        <v>0</v>
      </c>
      <c r="K210" s="141"/>
      <c r="L210" s="28"/>
      <c r="M210" s="142" t="s">
        <v>1</v>
      </c>
      <c r="N210" s="143" t="s">
        <v>39</v>
      </c>
      <c r="O210" s="144">
        <v>0.14699999999999999</v>
      </c>
      <c r="P210" s="144">
        <f t="shared" ref="P210:P216" si="31">O210*H210</f>
        <v>8.3789999999999996</v>
      </c>
      <c r="Q210" s="144">
        <v>0</v>
      </c>
      <c r="R210" s="144">
        <f t="shared" ref="R210:R216" si="32">Q210*H210</f>
        <v>0</v>
      </c>
      <c r="S210" s="144">
        <v>0</v>
      </c>
      <c r="T210" s="145">
        <f t="shared" ref="T210:T216" si="33">S210*H210</f>
        <v>0</v>
      </c>
      <c r="U210" s="27"/>
      <c r="V210" s="170"/>
      <c r="W210" s="27"/>
      <c r="X210" s="27"/>
      <c r="Y210" s="27"/>
      <c r="Z210" s="27"/>
      <c r="AA210" s="27"/>
      <c r="AB210" s="27"/>
      <c r="AC210" s="27"/>
      <c r="AD210" s="27"/>
      <c r="AE210" s="27"/>
      <c r="AR210" s="146" t="s">
        <v>121</v>
      </c>
      <c r="AT210" s="146" t="s">
        <v>117</v>
      </c>
      <c r="AU210" s="146" t="s">
        <v>122</v>
      </c>
      <c r="AY210" s="15" t="s">
        <v>113</v>
      </c>
      <c r="BE210" s="147">
        <f t="shared" ref="BE210:BE216" si="34">IF(N210="základná",J210,0)</f>
        <v>0</v>
      </c>
      <c r="BF210" s="147">
        <f t="shared" ref="BF210:BF216" si="35">IF(N210="znížená",J210,0)</f>
        <v>0</v>
      </c>
      <c r="BG210" s="147">
        <f t="shared" ref="BG210:BG216" si="36">IF(N210="zákl. prenesená",J210,0)</f>
        <v>0</v>
      </c>
      <c r="BH210" s="147">
        <f t="shared" ref="BH210:BH216" si="37">IF(N210="zníž. prenesená",J210,0)</f>
        <v>0</v>
      </c>
      <c r="BI210" s="147">
        <f t="shared" ref="BI210:BI216" si="38">IF(N210="nulová",J210,0)</f>
        <v>0</v>
      </c>
      <c r="BJ210" s="15" t="s">
        <v>122</v>
      </c>
      <c r="BK210" s="148">
        <f t="shared" ref="BK210:BK216" si="39">ROUND(I210*H210,3)</f>
        <v>0</v>
      </c>
      <c r="BL210" s="15" t="s">
        <v>121</v>
      </c>
      <c r="BM210" s="146" t="s">
        <v>387</v>
      </c>
    </row>
    <row r="211" spans="1:65" s="2" customFormat="1" ht="24.2" customHeight="1" x14ac:dyDescent="0.2">
      <c r="A211" s="27"/>
      <c r="B211" s="135"/>
      <c r="C211" s="136" t="s">
        <v>388</v>
      </c>
      <c r="D211" s="136" t="s">
        <v>117</v>
      </c>
      <c r="E211" s="137" t="s">
        <v>389</v>
      </c>
      <c r="F211" s="138" t="s">
        <v>390</v>
      </c>
      <c r="G211" s="139" t="s">
        <v>120</v>
      </c>
      <c r="H211" s="140">
        <v>14.3</v>
      </c>
      <c r="I211" s="140">
        <v>0</v>
      </c>
      <c r="J211" s="140">
        <f t="shared" si="30"/>
        <v>0</v>
      </c>
      <c r="K211" s="141"/>
      <c r="L211" s="28"/>
      <c r="M211" s="142" t="s">
        <v>1</v>
      </c>
      <c r="N211" s="143" t="s">
        <v>39</v>
      </c>
      <c r="O211" s="144">
        <v>0.14699999999999999</v>
      </c>
      <c r="P211" s="144">
        <f t="shared" si="31"/>
        <v>2.1021000000000001</v>
      </c>
      <c r="Q211" s="144">
        <v>0</v>
      </c>
      <c r="R211" s="144">
        <f t="shared" si="32"/>
        <v>0</v>
      </c>
      <c r="S211" s="144">
        <v>0</v>
      </c>
      <c r="T211" s="145">
        <f t="shared" si="33"/>
        <v>0</v>
      </c>
      <c r="U211" s="27"/>
      <c r="V211" s="170"/>
      <c r="W211" s="27"/>
      <c r="X211" s="27"/>
      <c r="Y211" s="27"/>
      <c r="Z211" s="27"/>
      <c r="AA211" s="27"/>
      <c r="AB211" s="27"/>
      <c r="AC211" s="27"/>
      <c r="AD211" s="27"/>
      <c r="AE211" s="27"/>
      <c r="AR211" s="146" t="s">
        <v>121</v>
      </c>
      <c r="AT211" s="146" t="s">
        <v>117</v>
      </c>
      <c r="AU211" s="146" t="s">
        <v>122</v>
      </c>
      <c r="AY211" s="15" t="s">
        <v>113</v>
      </c>
      <c r="BE211" s="147">
        <f t="shared" si="34"/>
        <v>0</v>
      </c>
      <c r="BF211" s="147">
        <f t="shared" si="35"/>
        <v>0</v>
      </c>
      <c r="BG211" s="147">
        <f t="shared" si="36"/>
        <v>0</v>
      </c>
      <c r="BH211" s="147">
        <f t="shared" si="37"/>
        <v>0</v>
      </c>
      <c r="BI211" s="147">
        <f t="shared" si="38"/>
        <v>0</v>
      </c>
      <c r="BJ211" s="15" t="s">
        <v>122</v>
      </c>
      <c r="BK211" s="148">
        <f t="shared" si="39"/>
        <v>0</v>
      </c>
      <c r="BL211" s="15" t="s">
        <v>121</v>
      </c>
      <c r="BM211" s="146" t="s">
        <v>391</v>
      </c>
    </row>
    <row r="212" spans="1:65" s="2" customFormat="1" ht="37.9" customHeight="1" x14ac:dyDescent="0.2">
      <c r="A212" s="27"/>
      <c r="B212" s="135"/>
      <c r="C212" s="136" t="s">
        <v>392</v>
      </c>
      <c r="D212" s="136" t="s">
        <v>117</v>
      </c>
      <c r="E212" s="137" t="s">
        <v>293</v>
      </c>
      <c r="F212" s="138" t="s">
        <v>294</v>
      </c>
      <c r="G212" s="139" t="s">
        <v>130</v>
      </c>
      <c r="H212" s="140">
        <v>14</v>
      </c>
      <c r="I212" s="140">
        <v>0</v>
      </c>
      <c r="J212" s="140">
        <f t="shared" si="30"/>
        <v>0</v>
      </c>
      <c r="K212" s="141"/>
      <c r="L212" s="28"/>
      <c r="M212" s="142" t="s">
        <v>1</v>
      </c>
      <c r="N212" s="143" t="s">
        <v>39</v>
      </c>
      <c r="O212" s="144">
        <v>6.8470000000000003E-2</v>
      </c>
      <c r="P212" s="144">
        <f t="shared" si="31"/>
        <v>0.95857999999999999</v>
      </c>
      <c r="Q212" s="144">
        <v>0</v>
      </c>
      <c r="R212" s="144">
        <f t="shared" si="32"/>
        <v>0</v>
      </c>
      <c r="S212" s="144">
        <v>0</v>
      </c>
      <c r="T212" s="145">
        <f t="shared" si="33"/>
        <v>0</v>
      </c>
      <c r="U212" s="27"/>
      <c r="V212" s="170"/>
      <c r="W212" s="27"/>
      <c r="X212" s="27"/>
      <c r="Y212" s="27"/>
      <c r="Z212" s="27"/>
      <c r="AA212" s="27"/>
      <c r="AB212" s="27"/>
      <c r="AC212" s="27"/>
      <c r="AD212" s="27"/>
      <c r="AE212" s="27"/>
      <c r="AR212" s="146" t="s">
        <v>121</v>
      </c>
      <c r="AT212" s="146" t="s">
        <v>117</v>
      </c>
      <c r="AU212" s="146" t="s">
        <v>122</v>
      </c>
      <c r="AY212" s="15" t="s">
        <v>113</v>
      </c>
      <c r="BE212" s="147">
        <f t="shared" si="34"/>
        <v>0</v>
      </c>
      <c r="BF212" s="147">
        <f t="shared" si="35"/>
        <v>0</v>
      </c>
      <c r="BG212" s="147">
        <f t="shared" si="36"/>
        <v>0</v>
      </c>
      <c r="BH212" s="147">
        <f t="shared" si="37"/>
        <v>0</v>
      </c>
      <c r="BI212" s="147">
        <f t="shared" si="38"/>
        <v>0</v>
      </c>
      <c r="BJ212" s="15" t="s">
        <v>122</v>
      </c>
      <c r="BK212" s="148">
        <f t="shared" si="39"/>
        <v>0</v>
      </c>
      <c r="BL212" s="15" t="s">
        <v>121</v>
      </c>
      <c r="BM212" s="146" t="s">
        <v>393</v>
      </c>
    </row>
    <row r="213" spans="1:65" s="2" customFormat="1" ht="24.2" customHeight="1" x14ac:dyDescent="0.2">
      <c r="A213" s="27"/>
      <c r="B213" s="135"/>
      <c r="C213" s="136" t="s">
        <v>394</v>
      </c>
      <c r="D213" s="136" t="s">
        <v>117</v>
      </c>
      <c r="E213" s="137" t="s">
        <v>303</v>
      </c>
      <c r="F213" s="138" t="s">
        <v>304</v>
      </c>
      <c r="G213" s="139" t="s">
        <v>130</v>
      </c>
      <c r="H213" s="140">
        <v>14</v>
      </c>
      <c r="I213" s="140">
        <v>0</v>
      </c>
      <c r="J213" s="140">
        <f t="shared" si="30"/>
        <v>0</v>
      </c>
      <c r="K213" s="141"/>
      <c r="L213" s="28"/>
      <c r="M213" s="142" t="s">
        <v>1</v>
      </c>
      <c r="N213" s="143" t="s">
        <v>39</v>
      </c>
      <c r="O213" s="144">
        <v>0.15906999999999999</v>
      </c>
      <c r="P213" s="144">
        <f t="shared" si="31"/>
        <v>2.2269799999999997</v>
      </c>
      <c r="Q213" s="144">
        <v>0</v>
      </c>
      <c r="R213" s="144">
        <f t="shared" si="32"/>
        <v>0</v>
      </c>
      <c r="S213" s="144">
        <v>0</v>
      </c>
      <c r="T213" s="145">
        <f t="shared" si="33"/>
        <v>0</v>
      </c>
      <c r="U213" s="27"/>
      <c r="V213" s="170"/>
      <c r="W213" s="27"/>
      <c r="X213" s="27"/>
      <c r="Y213" s="27"/>
      <c r="Z213" s="27"/>
      <c r="AA213" s="27"/>
      <c r="AB213" s="27"/>
      <c r="AC213" s="27"/>
      <c r="AD213" s="27"/>
      <c r="AE213" s="27"/>
      <c r="AR213" s="146" t="s">
        <v>121</v>
      </c>
      <c r="AT213" s="146" t="s">
        <v>117</v>
      </c>
      <c r="AU213" s="146" t="s">
        <v>122</v>
      </c>
      <c r="AY213" s="15" t="s">
        <v>113</v>
      </c>
      <c r="BE213" s="147">
        <f t="shared" si="34"/>
        <v>0</v>
      </c>
      <c r="BF213" s="147">
        <f t="shared" si="35"/>
        <v>0</v>
      </c>
      <c r="BG213" s="147">
        <f t="shared" si="36"/>
        <v>0</v>
      </c>
      <c r="BH213" s="147">
        <f t="shared" si="37"/>
        <v>0</v>
      </c>
      <c r="BI213" s="147">
        <f t="shared" si="38"/>
        <v>0</v>
      </c>
      <c r="BJ213" s="15" t="s">
        <v>122</v>
      </c>
      <c r="BK213" s="148">
        <f t="shared" si="39"/>
        <v>0</v>
      </c>
      <c r="BL213" s="15" t="s">
        <v>121</v>
      </c>
      <c r="BM213" s="146" t="s">
        <v>395</v>
      </c>
    </row>
    <row r="214" spans="1:65" s="2" customFormat="1" ht="14.45" customHeight="1" x14ac:dyDescent="0.2">
      <c r="A214" s="27"/>
      <c r="B214" s="135"/>
      <c r="C214" s="157" t="s">
        <v>396</v>
      </c>
      <c r="D214" s="157" t="s">
        <v>219</v>
      </c>
      <c r="E214" s="158" t="s">
        <v>397</v>
      </c>
      <c r="F214" s="159" t="s">
        <v>398</v>
      </c>
      <c r="G214" s="160" t="s">
        <v>130</v>
      </c>
      <c r="H214" s="161">
        <v>7</v>
      </c>
      <c r="I214" s="161">
        <v>0</v>
      </c>
      <c r="J214" s="161">
        <f t="shared" si="30"/>
        <v>0</v>
      </c>
      <c r="K214" s="162"/>
      <c r="L214" s="163"/>
      <c r="M214" s="164" t="s">
        <v>1</v>
      </c>
      <c r="N214" s="165" t="s">
        <v>39</v>
      </c>
      <c r="O214" s="144">
        <v>0</v>
      </c>
      <c r="P214" s="144">
        <f t="shared" si="31"/>
        <v>0</v>
      </c>
      <c r="Q214" s="144">
        <v>0</v>
      </c>
      <c r="R214" s="144">
        <f t="shared" si="32"/>
        <v>0</v>
      </c>
      <c r="S214" s="144">
        <v>0</v>
      </c>
      <c r="T214" s="145">
        <f t="shared" si="33"/>
        <v>0</v>
      </c>
      <c r="U214" s="27"/>
      <c r="V214" s="170"/>
      <c r="W214" s="27"/>
      <c r="X214" s="27"/>
      <c r="Y214" s="27"/>
      <c r="Z214" s="27"/>
      <c r="AA214" s="27"/>
      <c r="AB214" s="27"/>
      <c r="AC214" s="27"/>
      <c r="AD214" s="27"/>
      <c r="AE214" s="27"/>
      <c r="AR214" s="146" t="s">
        <v>147</v>
      </c>
      <c r="AT214" s="146" t="s">
        <v>219</v>
      </c>
      <c r="AU214" s="146" t="s">
        <v>122</v>
      </c>
      <c r="AY214" s="15" t="s">
        <v>113</v>
      </c>
      <c r="BE214" s="147">
        <f t="shared" si="34"/>
        <v>0</v>
      </c>
      <c r="BF214" s="147">
        <f t="shared" si="35"/>
        <v>0</v>
      </c>
      <c r="BG214" s="147">
        <f t="shared" si="36"/>
        <v>0</v>
      </c>
      <c r="BH214" s="147">
        <f t="shared" si="37"/>
        <v>0</v>
      </c>
      <c r="BI214" s="147">
        <f t="shared" si="38"/>
        <v>0</v>
      </c>
      <c r="BJ214" s="15" t="s">
        <v>122</v>
      </c>
      <c r="BK214" s="148">
        <f t="shared" si="39"/>
        <v>0</v>
      </c>
      <c r="BL214" s="15" t="s">
        <v>121</v>
      </c>
      <c r="BM214" s="146" t="s">
        <v>399</v>
      </c>
    </row>
    <row r="215" spans="1:65" s="2" customFormat="1" ht="14.45" customHeight="1" x14ac:dyDescent="0.2">
      <c r="A215" s="27"/>
      <c r="B215" s="135"/>
      <c r="C215" s="157" t="s">
        <v>400</v>
      </c>
      <c r="D215" s="157" t="s">
        <v>219</v>
      </c>
      <c r="E215" s="158" t="s">
        <v>401</v>
      </c>
      <c r="F215" s="159" t="s">
        <v>402</v>
      </c>
      <c r="G215" s="160" t="s">
        <v>130</v>
      </c>
      <c r="H215" s="161">
        <v>7</v>
      </c>
      <c r="I215" s="161">
        <v>0</v>
      </c>
      <c r="J215" s="161">
        <f t="shared" si="30"/>
        <v>0</v>
      </c>
      <c r="K215" s="162"/>
      <c r="L215" s="163"/>
      <c r="M215" s="164" t="s">
        <v>1</v>
      </c>
      <c r="N215" s="165" t="s">
        <v>39</v>
      </c>
      <c r="O215" s="144">
        <v>0</v>
      </c>
      <c r="P215" s="144">
        <f t="shared" si="31"/>
        <v>0</v>
      </c>
      <c r="Q215" s="144">
        <v>0</v>
      </c>
      <c r="R215" s="144">
        <f t="shared" si="32"/>
        <v>0</v>
      </c>
      <c r="S215" s="144">
        <v>0</v>
      </c>
      <c r="T215" s="145">
        <f t="shared" si="33"/>
        <v>0</v>
      </c>
      <c r="U215" s="27"/>
      <c r="V215" s="170"/>
      <c r="W215" s="27"/>
      <c r="X215" s="27"/>
      <c r="Y215" s="27"/>
      <c r="Z215" s="27"/>
      <c r="AA215" s="27"/>
      <c r="AB215" s="27"/>
      <c r="AC215" s="27"/>
      <c r="AD215" s="27"/>
      <c r="AE215" s="27"/>
      <c r="AR215" s="146" t="s">
        <v>147</v>
      </c>
      <c r="AT215" s="146" t="s">
        <v>219</v>
      </c>
      <c r="AU215" s="146" t="s">
        <v>122</v>
      </c>
      <c r="AY215" s="15" t="s">
        <v>113</v>
      </c>
      <c r="BE215" s="147">
        <f t="shared" si="34"/>
        <v>0</v>
      </c>
      <c r="BF215" s="147">
        <f t="shared" si="35"/>
        <v>0</v>
      </c>
      <c r="BG215" s="147">
        <f t="shared" si="36"/>
        <v>0</v>
      </c>
      <c r="BH215" s="147">
        <f t="shared" si="37"/>
        <v>0</v>
      </c>
      <c r="BI215" s="147">
        <f t="shared" si="38"/>
        <v>0</v>
      </c>
      <c r="BJ215" s="15" t="s">
        <v>122</v>
      </c>
      <c r="BK215" s="148">
        <f t="shared" si="39"/>
        <v>0</v>
      </c>
      <c r="BL215" s="15" t="s">
        <v>121</v>
      </c>
      <c r="BM215" s="146" t="s">
        <v>403</v>
      </c>
    </row>
    <row r="216" spans="1:65" s="2" customFormat="1" ht="14.45" customHeight="1" x14ac:dyDescent="0.2">
      <c r="A216" s="27"/>
      <c r="B216" s="135"/>
      <c r="C216" s="157" t="s">
        <v>404</v>
      </c>
      <c r="D216" s="157" t="s">
        <v>219</v>
      </c>
      <c r="E216" s="158" t="s">
        <v>327</v>
      </c>
      <c r="F216" s="159" t="s">
        <v>328</v>
      </c>
      <c r="G216" s="160" t="s">
        <v>248</v>
      </c>
      <c r="H216" s="161">
        <v>0.35</v>
      </c>
      <c r="I216" s="161">
        <v>0</v>
      </c>
      <c r="J216" s="161">
        <f t="shared" si="30"/>
        <v>0</v>
      </c>
      <c r="K216" s="162"/>
      <c r="L216" s="163"/>
      <c r="M216" s="164" t="s">
        <v>1</v>
      </c>
      <c r="N216" s="165" t="s">
        <v>39</v>
      </c>
      <c r="O216" s="144">
        <v>0</v>
      </c>
      <c r="P216" s="144">
        <f t="shared" si="31"/>
        <v>0</v>
      </c>
      <c r="Q216" s="144">
        <v>0.77</v>
      </c>
      <c r="R216" s="144">
        <f t="shared" si="32"/>
        <v>0.26949999999999996</v>
      </c>
      <c r="S216" s="144">
        <v>0</v>
      </c>
      <c r="T216" s="145">
        <f t="shared" si="33"/>
        <v>0</v>
      </c>
      <c r="U216" s="27"/>
      <c r="V216" s="170"/>
      <c r="W216" s="27"/>
      <c r="X216" s="27"/>
      <c r="Y216" s="27"/>
      <c r="Z216" s="27"/>
      <c r="AA216" s="27"/>
      <c r="AB216" s="27"/>
      <c r="AC216" s="27"/>
      <c r="AD216" s="27"/>
      <c r="AE216" s="27"/>
      <c r="AR216" s="146" t="s">
        <v>147</v>
      </c>
      <c r="AT216" s="146" t="s">
        <v>219</v>
      </c>
      <c r="AU216" s="146" t="s">
        <v>122</v>
      </c>
      <c r="AY216" s="15" t="s">
        <v>113</v>
      </c>
      <c r="BE216" s="147">
        <f t="shared" si="34"/>
        <v>0</v>
      </c>
      <c r="BF216" s="147">
        <f t="shared" si="35"/>
        <v>0</v>
      </c>
      <c r="BG216" s="147">
        <f t="shared" si="36"/>
        <v>0</v>
      </c>
      <c r="BH216" s="147">
        <f t="shared" si="37"/>
        <v>0</v>
      </c>
      <c r="BI216" s="147">
        <f t="shared" si="38"/>
        <v>0</v>
      </c>
      <c r="BJ216" s="15" t="s">
        <v>122</v>
      </c>
      <c r="BK216" s="148">
        <f t="shared" si="39"/>
        <v>0</v>
      </c>
      <c r="BL216" s="15" t="s">
        <v>121</v>
      </c>
      <c r="BM216" s="146" t="s">
        <v>405</v>
      </c>
    </row>
    <row r="217" spans="1:65" s="13" customFormat="1" x14ac:dyDescent="0.2">
      <c r="B217" s="149"/>
      <c r="D217" s="150" t="s">
        <v>198</v>
      </c>
      <c r="E217" s="151" t="s">
        <v>1</v>
      </c>
      <c r="F217" s="152" t="s">
        <v>406</v>
      </c>
      <c r="H217" s="153">
        <v>0.35</v>
      </c>
      <c r="I217" s="153"/>
      <c r="L217" s="149"/>
      <c r="M217" s="154"/>
      <c r="N217" s="155"/>
      <c r="O217" s="155"/>
      <c r="P217" s="155"/>
      <c r="Q217" s="155"/>
      <c r="R217" s="155"/>
      <c r="S217" s="155"/>
      <c r="T217" s="156"/>
      <c r="V217" s="170"/>
      <c r="AT217" s="151" t="s">
        <v>198</v>
      </c>
      <c r="AU217" s="151" t="s">
        <v>122</v>
      </c>
      <c r="AV217" s="13" t="s">
        <v>122</v>
      </c>
      <c r="AW217" s="13" t="s">
        <v>28</v>
      </c>
      <c r="AX217" s="13" t="s">
        <v>81</v>
      </c>
      <c r="AY217" s="151" t="s">
        <v>113</v>
      </c>
    </row>
    <row r="218" spans="1:65" s="2" customFormat="1" ht="24.2" customHeight="1" x14ac:dyDescent="0.2">
      <c r="A218" s="27"/>
      <c r="B218" s="135"/>
      <c r="C218" s="136" t="s">
        <v>407</v>
      </c>
      <c r="D218" s="136" t="s">
        <v>117</v>
      </c>
      <c r="E218" s="137" t="s">
        <v>272</v>
      </c>
      <c r="F218" s="138" t="s">
        <v>273</v>
      </c>
      <c r="G218" s="139" t="s">
        <v>120</v>
      </c>
      <c r="H218" s="140">
        <v>14.3</v>
      </c>
      <c r="I218" s="140">
        <v>0</v>
      </c>
      <c r="J218" s="140">
        <f>ROUND(I218*H218,3)</f>
        <v>0</v>
      </c>
      <c r="K218" s="141"/>
      <c r="L218" s="28"/>
      <c r="M218" s="142" t="s">
        <v>1</v>
      </c>
      <c r="N218" s="143" t="s">
        <v>39</v>
      </c>
      <c r="O218" s="144">
        <v>0.158</v>
      </c>
      <c r="P218" s="144">
        <f>O218*H218</f>
        <v>2.2594000000000003</v>
      </c>
      <c r="Q218" s="144">
        <v>0</v>
      </c>
      <c r="R218" s="144">
        <f>Q218*H218</f>
        <v>0</v>
      </c>
      <c r="S218" s="144">
        <v>0</v>
      </c>
      <c r="T218" s="145">
        <f>S218*H218</f>
        <v>0</v>
      </c>
      <c r="U218" s="27"/>
      <c r="V218" s="170"/>
      <c r="W218" s="27"/>
      <c r="X218" s="27"/>
      <c r="Y218" s="27"/>
      <c r="Z218" s="27"/>
      <c r="AA218" s="27"/>
      <c r="AB218" s="27"/>
      <c r="AC218" s="27"/>
      <c r="AD218" s="27"/>
      <c r="AE218" s="27"/>
      <c r="AR218" s="146" t="s">
        <v>121</v>
      </c>
      <c r="AT218" s="146" t="s">
        <v>117</v>
      </c>
      <c r="AU218" s="146" t="s">
        <v>122</v>
      </c>
      <c r="AY218" s="15" t="s">
        <v>113</v>
      </c>
      <c r="BE218" s="147">
        <f>IF(N218="základná",J218,0)</f>
        <v>0</v>
      </c>
      <c r="BF218" s="147">
        <f>IF(N218="znížená",J218,0)</f>
        <v>0</v>
      </c>
      <c r="BG218" s="147">
        <f>IF(N218="zákl. prenesená",J218,0)</f>
        <v>0</v>
      </c>
      <c r="BH218" s="147">
        <f>IF(N218="zníž. prenesená",J218,0)</f>
        <v>0</v>
      </c>
      <c r="BI218" s="147">
        <f>IF(N218="nulová",J218,0)</f>
        <v>0</v>
      </c>
      <c r="BJ218" s="15" t="s">
        <v>122</v>
      </c>
      <c r="BK218" s="148">
        <f>ROUND(I218*H218,3)</f>
        <v>0</v>
      </c>
      <c r="BL218" s="15" t="s">
        <v>121</v>
      </c>
      <c r="BM218" s="146" t="s">
        <v>408</v>
      </c>
    </row>
    <row r="219" spans="1:65" s="2" customFormat="1" ht="24.2" customHeight="1" x14ac:dyDescent="0.2">
      <c r="A219" s="27"/>
      <c r="B219" s="135"/>
      <c r="C219" s="157" t="s">
        <v>409</v>
      </c>
      <c r="D219" s="157" t="s">
        <v>219</v>
      </c>
      <c r="E219" s="158" t="s">
        <v>410</v>
      </c>
      <c r="F219" s="159" t="s">
        <v>411</v>
      </c>
      <c r="G219" s="160" t="s">
        <v>278</v>
      </c>
      <c r="H219" s="161">
        <v>1072.5</v>
      </c>
      <c r="I219" s="161">
        <v>0</v>
      </c>
      <c r="J219" s="161">
        <f>ROUND(I219*H219,3)</f>
        <v>0</v>
      </c>
      <c r="K219" s="162"/>
      <c r="L219" s="163"/>
      <c r="M219" s="164" t="s">
        <v>1</v>
      </c>
      <c r="N219" s="165" t="s">
        <v>39</v>
      </c>
      <c r="O219" s="144">
        <v>0</v>
      </c>
      <c r="P219" s="144">
        <f>O219*H219</f>
        <v>0</v>
      </c>
      <c r="Q219" s="144">
        <v>2.9999999999999997E-4</v>
      </c>
      <c r="R219" s="144">
        <f>Q219*H219</f>
        <v>0.32174999999999998</v>
      </c>
      <c r="S219" s="144">
        <v>0</v>
      </c>
      <c r="T219" s="145">
        <f>S219*H219</f>
        <v>0</v>
      </c>
      <c r="U219" s="27"/>
      <c r="V219" s="170"/>
      <c r="W219" s="27"/>
      <c r="X219" s="27"/>
      <c r="Y219" s="27"/>
      <c r="Z219" s="27"/>
      <c r="AA219" s="27"/>
      <c r="AB219" s="27"/>
      <c r="AC219" s="27"/>
      <c r="AD219" s="27"/>
      <c r="AE219" s="27"/>
      <c r="AR219" s="146" t="s">
        <v>147</v>
      </c>
      <c r="AT219" s="146" t="s">
        <v>219</v>
      </c>
      <c r="AU219" s="146" t="s">
        <v>122</v>
      </c>
      <c r="AY219" s="15" t="s">
        <v>113</v>
      </c>
      <c r="BE219" s="147">
        <f>IF(N219="základná",J219,0)</f>
        <v>0</v>
      </c>
      <c r="BF219" s="147">
        <f>IF(N219="znížená",J219,0)</f>
        <v>0</v>
      </c>
      <c r="BG219" s="147">
        <f>IF(N219="zákl. prenesená",J219,0)</f>
        <v>0</v>
      </c>
      <c r="BH219" s="147">
        <f>IF(N219="zníž. prenesená",J219,0)</f>
        <v>0</v>
      </c>
      <c r="BI219" s="147">
        <f>IF(N219="nulová",J219,0)</f>
        <v>0</v>
      </c>
      <c r="BJ219" s="15" t="s">
        <v>122</v>
      </c>
      <c r="BK219" s="148">
        <f>ROUND(I219*H219,3)</f>
        <v>0</v>
      </c>
      <c r="BL219" s="15" t="s">
        <v>121</v>
      </c>
      <c r="BM219" s="146" t="s">
        <v>412</v>
      </c>
    </row>
    <row r="220" spans="1:65" s="13" customFormat="1" x14ac:dyDescent="0.2">
      <c r="B220" s="149"/>
      <c r="D220" s="150" t="s">
        <v>198</v>
      </c>
      <c r="E220" s="151" t="s">
        <v>1</v>
      </c>
      <c r="F220" s="152" t="s">
        <v>413</v>
      </c>
      <c r="H220" s="153">
        <v>1072.5</v>
      </c>
      <c r="I220" s="153"/>
      <c r="L220" s="149"/>
      <c r="M220" s="154"/>
      <c r="N220" s="155"/>
      <c r="O220" s="155"/>
      <c r="P220" s="155"/>
      <c r="Q220" s="155"/>
      <c r="R220" s="155"/>
      <c r="S220" s="155"/>
      <c r="T220" s="156"/>
      <c r="V220" s="170"/>
      <c r="AT220" s="151" t="s">
        <v>198</v>
      </c>
      <c r="AU220" s="151" t="s">
        <v>122</v>
      </c>
      <c r="AV220" s="13" t="s">
        <v>122</v>
      </c>
      <c r="AW220" s="13" t="s">
        <v>28</v>
      </c>
      <c r="AX220" s="13" t="s">
        <v>81</v>
      </c>
      <c r="AY220" s="151" t="s">
        <v>113</v>
      </c>
    </row>
    <row r="221" spans="1:65" s="2" customFormat="1" ht="14.45" customHeight="1" x14ac:dyDescent="0.2">
      <c r="A221" s="27"/>
      <c r="B221" s="135"/>
      <c r="C221" s="136" t="s">
        <v>414</v>
      </c>
      <c r="D221" s="136" t="s">
        <v>117</v>
      </c>
      <c r="E221" s="137" t="s">
        <v>282</v>
      </c>
      <c r="F221" s="138" t="s">
        <v>283</v>
      </c>
      <c r="G221" s="139" t="s">
        <v>248</v>
      </c>
      <c r="H221" s="140">
        <v>0.28000000000000003</v>
      </c>
      <c r="I221" s="140">
        <v>0</v>
      </c>
      <c r="J221" s="140">
        <f>ROUND(I221*H221,3)</f>
        <v>0</v>
      </c>
      <c r="K221" s="141"/>
      <c r="L221" s="28"/>
      <c r="M221" s="142" t="s">
        <v>1</v>
      </c>
      <c r="N221" s="143" t="s">
        <v>39</v>
      </c>
      <c r="O221" s="144">
        <v>1.175</v>
      </c>
      <c r="P221" s="144">
        <f>O221*H221</f>
        <v>0.32900000000000007</v>
      </c>
      <c r="Q221" s="144">
        <v>0</v>
      </c>
      <c r="R221" s="144">
        <f>Q221*H221</f>
        <v>0</v>
      </c>
      <c r="S221" s="144">
        <v>0</v>
      </c>
      <c r="T221" s="145">
        <f>S221*H221</f>
        <v>0</v>
      </c>
      <c r="U221" s="27"/>
      <c r="V221" s="170"/>
      <c r="W221" s="27"/>
      <c r="X221" s="27"/>
      <c r="Y221" s="27"/>
      <c r="Z221" s="27"/>
      <c r="AA221" s="27"/>
      <c r="AB221" s="27"/>
      <c r="AC221" s="27"/>
      <c r="AD221" s="27"/>
      <c r="AE221" s="27"/>
      <c r="AR221" s="146" t="s">
        <v>121</v>
      </c>
      <c r="AT221" s="146" t="s">
        <v>117</v>
      </c>
      <c r="AU221" s="146" t="s">
        <v>122</v>
      </c>
      <c r="AY221" s="15" t="s">
        <v>113</v>
      </c>
      <c r="BE221" s="147">
        <f>IF(N221="základná",J221,0)</f>
        <v>0</v>
      </c>
      <c r="BF221" s="147">
        <f>IF(N221="znížená",J221,0)</f>
        <v>0</v>
      </c>
      <c r="BG221" s="147">
        <f>IF(N221="zákl. prenesená",J221,0)</f>
        <v>0</v>
      </c>
      <c r="BH221" s="147">
        <f>IF(N221="zníž. prenesená",J221,0)</f>
        <v>0</v>
      </c>
      <c r="BI221" s="147">
        <f>IF(N221="nulová",J221,0)</f>
        <v>0</v>
      </c>
      <c r="BJ221" s="15" t="s">
        <v>122</v>
      </c>
      <c r="BK221" s="148">
        <f>ROUND(I221*H221,3)</f>
        <v>0</v>
      </c>
      <c r="BL221" s="15" t="s">
        <v>121</v>
      </c>
      <c r="BM221" s="146" t="s">
        <v>415</v>
      </c>
    </row>
    <row r="222" spans="1:65" s="13" customFormat="1" x14ac:dyDescent="0.2">
      <c r="B222" s="149"/>
      <c r="D222" s="150" t="s">
        <v>198</v>
      </c>
      <c r="E222" s="151" t="s">
        <v>1</v>
      </c>
      <c r="F222" s="152" t="s">
        <v>416</v>
      </c>
      <c r="H222" s="153">
        <v>0.28000000000000003</v>
      </c>
      <c r="I222" s="153"/>
      <c r="L222" s="149"/>
      <c r="M222" s="154"/>
      <c r="N222" s="155"/>
      <c r="O222" s="155"/>
      <c r="P222" s="155"/>
      <c r="Q222" s="155"/>
      <c r="R222" s="155"/>
      <c r="S222" s="155"/>
      <c r="T222" s="156"/>
      <c r="V222" s="170"/>
      <c r="AT222" s="151" t="s">
        <v>198</v>
      </c>
      <c r="AU222" s="151" t="s">
        <v>122</v>
      </c>
      <c r="AV222" s="13" t="s">
        <v>122</v>
      </c>
      <c r="AW222" s="13" t="s">
        <v>28</v>
      </c>
      <c r="AX222" s="13" t="s">
        <v>81</v>
      </c>
      <c r="AY222" s="151" t="s">
        <v>113</v>
      </c>
    </row>
    <row r="223" spans="1:65" s="2" customFormat="1" ht="24.2" customHeight="1" x14ac:dyDescent="0.2">
      <c r="A223" s="27"/>
      <c r="B223" s="135"/>
      <c r="C223" s="136" t="s">
        <v>417</v>
      </c>
      <c r="D223" s="136" t="s">
        <v>117</v>
      </c>
      <c r="E223" s="137" t="s">
        <v>287</v>
      </c>
      <c r="F223" s="138" t="s">
        <v>288</v>
      </c>
      <c r="G223" s="139" t="s">
        <v>248</v>
      </c>
      <c r="H223" s="140">
        <v>1.28</v>
      </c>
      <c r="I223" s="140">
        <v>0</v>
      </c>
      <c r="J223" s="140">
        <f>ROUND(I223*H223,3)</f>
        <v>0</v>
      </c>
      <c r="K223" s="141"/>
      <c r="L223" s="28"/>
      <c r="M223" s="142" t="s">
        <v>1</v>
      </c>
      <c r="N223" s="143" t="s">
        <v>39</v>
      </c>
      <c r="O223" s="144">
        <v>0.91</v>
      </c>
      <c r="P223" s="144">
        <f>O223*H223</f>
        <v>1.1648000000000001</v>
      </c>
      <c r="Q223" s="144">
        <v>0</v>
      </c>
      <c r="R223" s="144">
        <f>Q223*H223</f>
        <v>0</v>
      </c>
      <c r="S223" s="144">
        <v>0</v>
      </c>
      <c r="T223" s="145">
        <f>S223*H223</f>
        <v>0</v>
      </c>
      <c r="U223" s="27"/>
      <c r="V223" s="170"/>
      <c r="W223" s="27"/>
      <c r="X223" s="27"/>
      <c r="Y223" s="27"/>
      <c r="Z223" s="27"/>
      <c r="AA223" s="27"/>
      <c r="AB223" s="27"/>
      <c r="AC223" s="27"/>
      <c r="AD223" s="27"/>
      <c r="AE223" s="27"/>
      <c r="AR223" s="146" t="s">
        <v>121</v>
      </c>
      <c r="AT223" s="146" t="s">
        <v>117</v>
      </c>
      <c r="AU223" s="146" t="s">
        <v>122</v>
      </c>
      <c r="AY223" s="15" t="s">
        <v>113</v>
      </c>
      <c r="BE223" s="147">
        <f>IF(N223="základná",J223,0)</f>
        <v>0</v>
      </c>
      <c r="BF223" s="147">
        <f>IF(N223="znížená",J223,0)</f>
        <v>0</v>
      </c>
      <c r="BG223" s="147">
        <f>IF(N223="zákl. prenesená",J223,0)</f>
        <v>0</v>
      </c>
      <c r="BH223" s="147">
        <f>IF(N223="zníž. prenesená",J223,0)</f>
        <v>0</v>
      </c>
      <c r="BI223" s="147">
        <f>IF(N223="nulová",J223,0)</f>
        <v>0</v>
      </c>
      <c r="BJ223" s="15" t="s">
        <v>122</v>
      </c>
      <c r="BK223" s="148">
        <f>ROUND(I223*H223,3)</f>
        <v>0</v>
      </c>
      <c r="BL223" s="15" t="s">
        <v>121</v>
      </c>
      <c r="BM223" s="146" t="s">
        <v>418</v>
      </c>
    </row>
    <row r="224" spans="1:65" s="12" customFormat="1" ht="22.9" customHeight="1" x14ac:dyDescent="0.2">
      <c r="B224" s="123"/>
      <c r="D224" s="124" t="s">
        <v>72</v>
      </c>
      <c r="E224" s="133" t="s">
        <v>419</v>
      </c>
      <c r="F224" s="133" t="s">
        <v>420</v>
      </c>
      <c r="J224" s="134">
        <f>BK224</f>
        <v>0</v>
      </c>
      <c r="L224" s="123"/>
      <c r="M224" s="127"/>
      <c r="N224" s="128"/>
      <c r="O224" s="128"/>
      <c r="P224" s="129">
        <f>SUM(P225:P248)</f>
        <v>46.801218000000006</v>
      </c>
      <c r="Q224" s="128"/>
      <c r="R224" s="129">
        <f>SUM(R225:R248)</f>
        <v>0</v>
      </c>
      <c r="S224" s="128"/>
      <c r="T224" s="130">
        <f>SUM(T225:T248)</f>
        <v>0</v>
      </c>
      <c r="V224" s="170"/>
      <c r="AR224" s="124" t="s">
        <v>81</v>
      </c>
      <c r="AT224" s="131" t="s">
        <v>72</v>
      </c>
      <c r="AU224" s="131" t="s">
        <v>81</v>
      </c>
      <c r="AY224" s="124" t="s">
        <v>113</v>
      </c>
      <c r="BK224" s="132">
        <f>SUM(BK225:BK248)</f>
        <v>0</v>
      </c>
    </row>
    <row r="225" spans="1:65" s="2" customFormat="1" ht="24.2" customHeight="1" x14ac:dyDescent="0.2">
      <c r="A225" s="27"/>
      <c r="B225" s="135"/>
      <c r="C225" s="136" t="s">
        <v>421</v>
      </c>
      <c r="D225" s="136" t="s">
        <v>117</v>
      </c>
      <c r="E225" s="137" t="s">
        <v>422</v>
      </c>
      <c r="F225" s="138" t="s">
        <v>423</v>
      </c>
      <c r="G225" s="139" t="s">
        <v>130</v>
      </c>
      <c r="H225" s="140">
        <v>5</v>
      </c>
      <c r="I225" s="140">
        <v>0</v>
      </c>
      <c r="J225" s="140">
        <f t="shared" ref="J225:J245" si="40">ROUND(I225*H225,3)</f>
        <v>0</v>
      </c>
      <c r="K225" s="141"/>
      <c r="L225" s="28"/>
      <c r="M225" s="142" t="s">
        <v>1</v>
      </c>
      <c r="N225" s="143" t="s">
        <v>39</v>
      </c>
      <c r="O225" s="144">
        <v>4.4999999999999998E-2</v>
      </c>
      <c r="P225" s="144">
        <f t="shared" ref="P225:P245" si="41">O225*H225</f>
        <v>0.22499999999999998</v>
      </c>
      <c r="Q225" s="144">
        <v>0</v>
      </c>
      <c r="R225" s="144">
        <f t="shared" ref="R225:R245" si="42">Q225*H225</f>
        <v>0</v>
      </c>
      <c r="S225" s="144">
        <v>0</v>
      </c>
      <c r="T225" s="145">
        <f t="shared" ref="T225:T245" si="43">S225*H225</f>
        <v>0</v>
      </c>
      <c r="U225" s="27"/>
      <c r="V225" s="170"/>
      <c r="W225" s="27"/>
      <c r="X225" s="27"/>
      <c r="Y225" s="27"/>
      <c r="Z225" s="27"/>
      <c r="AA225" s="27"/>
      <c r="AB225" s="27"/>
      <c r="AC225" s="27"/>
      <c r="AD225" s="27"/>
      <c r="AE225" s="27"/>
      <c r="AR225" s="146" t="s">
        <v>121</v>
      </c>
      <c r="AT225" s="146" t="s">
        <v>117</v>
      </c>
      <c r="AU225" s="146" t="s">
        <v>122</v>
      </c>
      <c r="AY225" s="15" t="s">
        <v>113</v>
      </c>
      <c r="BE225" s="147">
        <f t="shared" ref="BE225:BE245" si="44">IF(N225="základná",J225,0)</f>
        <v>0</v>
      </c>
      <c r="BF225" s="147">
        <f t="shared" ref="BF225:BF245" si="45">IF(N225="znížená",J225,0)</f>
        <v>0</v>
      </c>
      <c r="BG225" s="147">
        <f t="shared" ref="BG225:BG245" si="46">IF(N225="zákl. prenesená",J225,0)</f>
        <v>0</v>
      </c>
      <c r="BH225" s="147">
        <f t="shared" ref="BH225:BH245" si="47">IF(N225="zníž. prenesená",J225,0)</f>
        <v>0</v>
      </c>
      <c r="BI225" s="147">
        <f t="shared" ref="BI225:BI245" si="48">IF(N225="nulová",J225,0)</f>
        <v>0</v>
      </c>
      <c r="BJ225" s="15" t="s">
        <v>122</v>
      </c>
      <c r="BK225" s="148">
        <f t="shared" ref="BK225:BK245" si="49">ROUND(I225*H225,3)</f>
        <v>0</v>
      </c>
      <c r="BL225" s="15" t="s">
        <v>121</v>
      </c>
      <c r="BM225" s="146" t="s">
        <v>424</v>
      </c>
    </row>
    <row r="226" spans="1:65" s="2" customFormat="1" ht="24.2" customHeight="1" x14ac:dyDescent="0.2">
      <c r="A226" s="27"/>
      <c r="B226" s="135"/>
      <c r="C226" s="136" t="s">
        <v>425</v>
      </c>
      <c r="D226" s="136" t="s">
        <v>117</v>
      </c>
      <c r="E226" s="137" t="s">
        <v>426</v>
      </c>
      <c r="F226" s="138" t="s">
        <v>427</v>
      </c>
      <c r="G226" s="139" t="s">
        <v>130</v>
      </c>
      <c r="H226" s="140">
        <v>2</v>
      </c>
      <c r="I226" s="140">
        <v>0</v>
      </c>
      <c r="J226" s="140">
        <f t="shared" si="40"/>
        <v>0</v>
      </c>
      <c r="K226" s="141"/>
      <c r="L226" s="28"/>
      <c r="M226" s="142" t="s">
        <v>1</v>
      </c>
      <c r="N226" s="143" t="s">
        <v>39</v>
      </c>
      <c r="O226" s="144">
        <v>0.16900000000000001</v>
      </c>
      <c r="P226" s="144">
        <f t="shared" si="41"/>
        <v>0.33800000000000002</v>
      </c>
      <c r="Q226" s="144">
        <v>0</v>
      </c>
      <c r="R226" s="144">
        <f t="shared" si="42"/>
        <v>0</v>
      </c>
      <c r="S226" s="144">
        <v>0</v>
      </c>
      <c r="T226" s="145">
        <f t="shared" si="43"/>
        <v>0</v>
      </c>
      <c r="U226" s="27"/>
      <c r="V226" s="170"/>
      <c r="W226" s="27"/>
      <c r="X226" s="27"/>
      <c r="Y226" s="27"/>
      <c r="Z226" s="27"/>
      <c r="AA226" s="27"/>
      <c r="AB226" s="27"/>
      <c r="AC226" s="27"/>
      <c r="AD226" s="27"/>
      <c r="AE226" s="27"/>
      <c r="AR226" s="146" t="s">
        <v>121</v>
      </c>
      <c r="AT226" s="146" t="s">
        <v>117</v>
      </c>
      <c r="AU226" s="146" t="s">
        <v>122</v>
      </c>
      <c r="AY226" s="15" t="s">
        <v>113</v>
      </c>
      <c r="BE226" s="147">
        <f t="shared" si="44"/>
        <v>0</v>
      </c>
      <c r="BF226" s="147">
        <f t="shared" si="45"/>
        <v>0</v>
      </c>
      <c r="BG226" s="147">
        <f t="shared" si="46"/>
        <v>0</v>
      </c>
      <c r="BH226" s="147">
        <f t="shared" si="47"/>
        <v>0</v>
      </c>
      <c r="BI226" s="147">
        <f t="shared" si="48"/>
        <v>0</v>
      </c>
      <c r="BJ226" s="15" t="s">
        <v>122</v>
      </c>
      <c r="BK226" s="148">
        <f t="shared" si="49"/>
        <v>0</v>
      </c>
      <c r="BL226" s="15" t="s">
        <v>121</v>
      </c>
      <c r="BM226" s="146" t="s">
        <v>428</v>
      </c>
    </row>
    <row r="227" spans="1:65" s="2" customFormat="1" ht="24.2" customHeight="1" x14ac:dyDescent="0.2">
      <c r="A227" s="27"/>
      <c r="B227" s="135"/>
      <c r="C227" s="136" t="s">
        <v>429</v>
      </c>
      <c r="D227" s="136" t="s">
        <v>117</v>
      </c>
      <c r="E227" s="137" t="s">
        <v>430</v>
      </c>
      <c r="F227" s="138" t="s">
        <v>431</v>
      </c>
      <c r="G227" s="139" t="s">
        <v>130</v>
      </c>
      <c r="H227" s="140">
        <v>2</v>
      </c>
      <c r="I227" s="140">
        <v>0</v>
      </c>
      <c r="J227" s="140">
        <f t="shared" si="40"/>
        <v>0</v>
      </c>
      <c r="K227" s="141"/>
      <c r="L227" s="28"/>
      <c r="M227" s="142" t="s">
        <v>1</v>
      </c>
      <c r="N227" s="143" t="s">
        <v>39</v>
      </c>
      <c r="O227" s="144">
        <v>0.39500000000000002</v>
      </c>
      <c r="P227" s="144">
        <f t="shared" si="41"/>
        <v>0.79</v>
      </c>
      <c r="Q227" s="144">
        <v>0</v>
      </c>
      <c r="R227" s="144">
        <f t="shared" si="42"/>
        <v>0</v>
      </c>
      <c r="S227" s="144">
        <v>0</v>
      </c>
      <c r="T227" s="145">
        <f t="shared" si="43"/>
        <v>0</v>
      </c>
      <c r="U227" s="27"/>
      <c r="V227" s="170"/>
      <c r="W227" s="27"/>
      <c r="X227" s="27"/>
      <c r="Y227" s="27"/>
      <c r="Z227" s="27"/>
      <c r="AA227" s="27"/>
      <c r="AB227" s="27"/>
      <c r="AC227" s="27"/>
      <c r="AD227" s="27"/>
      <c r="AE227" s="27"/>
      <c r="AR227" s="146" t="s">
        <v>121</v>
      </c>
      <c r="AT227" s="146" t="s">
        <v>117</v>
      </c>
      <c r="AU227" s="146" t="s">
        <v>122</v>
      </c>
      <c r="AY227" s="15" t="s">
        <v>113</v>
      </c>
      <c r="BE227" s="147">
        <f t="shared" si="44"/>
        <v>0</v>
      </c>
      <c r="BF227" s="147">
        <f t="shared" si="45"/>
        <v>0</v>
      </c>
      <c r="BG227" s="147">
        <f t="shared" si="46"/>
        <v>0</v>
      </c>
      <c r="BH227" s="147">
        <f t="shared" si="47"/>
        <v>0</v>
      </c>
      <c r="BI227" s="147">
        <f t="shared" si="48"/>
        <v>0</v>
      </c>
      <c r="BJ227" s="15" t="s">
        <v>122</v>
      </c>
      <c r="BK227" s="148">
        <f t="shared" si="49"/>
        <v>0</v>
      </c>
      <c r="BL227" s="15" t="s">
        <v>121</v>
      </c>
      <c r="BM227" s="146" t="s">
        <v>432</v>
      </c>
    </row>
    <row r="228" spans="1:65" s="2" customFormat="1" ht="24.2" customHeight="1" x14ac:dyDescent="0.2">
      <c r="A228" s="27"/>
      <c r="B228" s="135"/>
      <c r="C228" s="136" t="s">
        <v>433</v>
      </c>
      <c r="D228" s="136" t="s">
        <v>117</v>
      </c>
      <c r="E228" s="137" t="s">
        <v>434</v>
      </c>
      <c r="F228" s="138" t="s">
        <v>435</v>
      </c>
      <c r="G228" s="139" t="s">
        <v>130</v>
      </c>
      <c r="H228" s="140">
        <v>20</v>
      </c>
      <c r="I228" s="140">
        <v>0</v>
      </c>
      <c r="J228" s="140">
        <f t="shared" si="40"/>
        <v>0</v>
      </c>
      <c r="K228" s="141"/>
      <c r="L228" s="28"/>
      <c r="M228" s="142" t="s">
        <v>1</v>
      </c>
      <c r="N228" s="143" t="s">
        <v>39</v>
      </c>
      <c r="O228" s="144">
        <v>4.0000000000000001E-3</v>
      </c>
      <c r="P228" s="144">
        <f t="shared" si="41"/>
        <v>0.08</v>
      </c>
      <c r="Q228" s="144">
        <v>0</v>
      </c>
      <c r="R228" s="144">
        <f t="shared" si="42"/>
        <v>0</v>
      </c>
      <c r="S228" s="144">
        <v>0</v>
      </c>
      <c r="T228" s="145">
        <f t="shared" si="43"/>
        <v>0</v>
      </c>
      <c r="U228" s="27"/>
      <c r="V228" s="170"/>
      <c r="W228" s="27"/>
      <c r="X228" s="27"/>
      <c r="Y228" s="27"/>
      <c r="Z228" s="27"/>
      <c r="AA228" s="27"/>
      <c r="AB228" s="27"/>
      <c r="AC228" s="27"/>
      <c r="AD228" s="27"/>
      <c r="AE228" s="27"/>
      <c r="AR228" s="146" t="s">
        <v>121</v>
      </c>
      <c r="AT228" s="146" t="s">
        <v>117</v>
      </c>
      <c r="AU228" s="146" t="s">
        <v>122</v>
      </c>
      <c r="AY228" s="15" t="s">
        <v>113</v>
      </c>
      <c r="BE228" s="147">
        <f t="shared" si="44"/>
        <v>0</v>
      </c>
      <c r="BF228" s="147">
        <f t="shared" si="45"/>
        <v>0</v>
      </c>
      <c r="BG228" s="147">
        <f t="shared" si="46"/>
        <v>0</v>
      </c>
      <c r="BH228" s="147">
        <f t="shared" si="47"/>
        <v>0</v>
      </c>
      <c r="BI228" s="147">
        <f t="shared" si="48"/>
        <v>0</v>
      </c>
      <c r="BJ228" s="15" t="s">
        <v>122</v>
      </c>
      <c r="BK228" s="148">
        <f t="shared" si="49"/>
        <v>0</v>
      </c>
      <c r="BL228" s="15" t="s">
        <v>121</v>
      </c>
      <c r="BM228" s="146" t="s">
        <v>436</v>
      </c>
    </row>
    <row r="229" spans="1:65" s="2" customFormat="1" ht="24.2" customHeight="1" x14ac:dyDescent="0.2">
      <c r="A229" s="27"/>
      <c r="B229" s="135"/>
      <c r="C229" s="136" t="s">
        <v>437</v>
      </c>
      <c r="D229" s="136" t="s">
        <v>117</v>
      </c>
      <c r="E229" s="137" t="s">
        <v>438</v>
      </c>
      <c r="F229" s="138" t="s">
        <v>439</v>
      </c>
      <c r="G229" s="139" t="s">
        <v>130</v>
      </c>
      <c r="H229" s="140">
        <v>8</v>
      </c>
      <c r="I229" s="140">
        <v>0</v>
      </c>
      <c r="J229" s="140">
        <f t="shared" si="40"/>
        <v>0</v>
      </c>
      <c r="K229" s="141"/>
      <c r="L229" s="28"/>
      <c r="M229" s="142" t="s">
        <v>1</v>
      </c>
      <c r="N229" s="143" t="s">
        <v>39</v>
      </c>
      <c r="O229" s="144">
        <v>8.9999999999999993E-3</v>
      </c>
      <c r="P229" s="144">
        <f t="shared" si="41"/>
        <v>7.1999999999999995E-2</v>
      </c>
      <c r="Q229" s="144">
        <v>0</v>
      </c>
      <c r="R229" s="144">
        <f t="shared" si="42"/>
        <v>0</v>
      </c>
      <c r="S229" s="144">
        <v>0</v>
      </c>
      <c r="T229" s="145">
        <f t="shared" si="43"/>
        <v>0</v>
      </c>
      <c r="U229" s="27"/>
      <c r="V229" s="170"/>
      <c r="W229" s="27"/>
      <c r="X229" s="27"/>
      <c r="Y229" s="27"/>
      <c r="Z229" s="27"/>
      <c r="AA229" s="27"/>
      <c r="AB229" s="27"/>
      <c r="AC229" s="27"/>
      <c r="AD229" s="27"/>
      <c r="AE229" s="27"/>
      <c r="AR229" s="146" t="s">
        <v>121</v>
      </c>
      <c r="AT229" s="146" t="s">
        <v>117</v>
      </c>
      <c r="AU229" s="146" t="s">
        <v>122</v>
      </c>
      <c r="AY229" s="15" t="s">
        <v>113</v>
      </c>
      <c r="BE229" s="147">
        <f t="shared" si="44"/>
        <v>0</v>
      </c>
      <c r="BF229" s="147">
        <f t="shared" si="45"/>
        <v>0</v>
      </c>
      <c r="BG229" s="147">
        <f t="shared" si="46"/>
        <v>0</v>
      </c>
      <c r="BH229" s="147">
        <f t="shared" si="47"/>
        <v>0</v>
      </c>
      <c r="BI229" s="147">
        <f t="shared" si="48"/>
        <v>0</v>
      </c>
      <c r="BJ229" s="15" t="s">
        <v>122</v>
      </c>
      <c r="BK229" s="148">
        <f t="shared" si="49"/>
        <v>0</v>
      </c>
      <c r="BL229" s="15" t="s">
        <v>121</v>
      </c>
      <c r="BM229" s="146" t="s">
        <v>440</v>
      </c>
    </row>
    <row r="230" spans="1:65" s="2" customFormat="1" ht="24.2" customHeight="1" x14ac:dyDescent="0.2">
      <c r="A230" s="27"/>
      <c r="B230" s="135"/>
      <c r="C230" s="136" t="s">
        <v>441</v>
      </c>
      <c r="D230" s="136" t="s">
        <v>117</v>
      </c>
      <c r="E230" s="137" t="s">
        <v>442</v>
      </c>
      <c r="F230" s="138" t="s">
        <v>443</v>
      </c>
      <c r="G230" s="139" t="s">
        <v>130</v>
      </c>
      <c r="H230" s="140">
        <v>8</v>
      </c>
      <c r="I230" s="140">
        <v>0</v>
      </c>
      <c r="J230" s="140">
        <f t="shared" si="40"/>
        <v>0</v>
      </c>
      <c r="K230" s="141"/>
      <c r="L230" s="28"/>
      <c r="M230" s="142" t="s">
        <v>1</v>
      </c>
      <c r="N230" s="143" t="s">
        <v>39</v>
      </c>
      <c r="O230" s="144">
        <v>1.4999999999999999E-2</v>
      </c>
      <c r="P230" s="144">
        <f t="shared" si="41"/>
        <v>0.12</v>
      </c>
      <c r="Q230" s="144">
        <v>0</v>
      </c>
      <c r="R230" s="144">
        <f t="shared" si="42"/>
        <v>0</v>
      </c>
      <c r="S230" s="144">
        <v>0</v>
      </c>
      <c r="T230" s="145">
        <f t="shared" si="43"/>
        <v>0</v>
      </c>
      <c r="U230" s="27"/>
      <c r="V230" s="170"/>
      <c r="W230" s="27"/>
      <c r="X230" s="27"/>
      <c r="Y230" s="27"/>
      <c r="Z230" s="27"/>
      <c r="AA230" s="27"/>
      <c r="AB230" s="27"/>
      <c r="AC230" s="27"/>
      <c r="AD230" s="27"/>
      <c r="AE230" s="27"/>
      <c r="AR230" s="146" t="s">
        <v>121</v>
      </c>
      <c r="AT230" s="146" t="s">
        <v>117</v>
      </c>
      <c r="AU230" s="146" t="s">
        <v>122</v>
      </c>
      <c r="AY230" s="15" t="s">
        <v>113</v>
      </c>
      <c r="BE230" s="147">
        <f t="shared" si="44"/>
        <v>0</v>
      </c>
      <c r="BF230" s="147">
        <f t="shared" si="45"/>
        <v>0</v>
      </c>
      <c r="BG230" s="147">
        <f t="shared" si="46"/>
        <v>0</v>
      </c>
      <c r="BH230" s="147">
        <f t="shared" si="47"/>
        <v>0</v>
      </c>
      <c r="BI230" s="147">
        <f t="shared" si="48"/>
        <v>0</v>
      </c>
      <c r="BJ230" s="15" t="s">
        <v>122</v>
      </c>
      <c r="BK230" s="148">
        <f t="shared" si="49"/>
        <v>0</v>
      </c>
      <c r="BL230" s="15" t="s">
        <v>121</v>
      </c>
      <c r="BM230" s="146" t="s">
        <v>444</v>
      </c>
    </row>
    <row r="231" spans="1:65" s="2" customFormat="1" ht="24.2" customHeight="1" x14ac:dyDescent="0.2">
      <c r="A231" s="27"/>
      <c r="B231" s="135"/>
      <c r="C231" s="136" t="s">
        <v>445</v>
      </c>
      <c r="D231" s="136" t="s">
        <v>117</v>
      </c>
      <c r="E231" s="137" t="s">
        <v>446</v>
      </c>
      <c r="F231" s="138" t="s">
        <v>447</v>
      </c>
      <c r="G231" s="139" t="s">
        <v>130</v>
      </c>
      <c r="H231" s="140">
        <v>5</v>
      </c>
      <c r="I231" s="140">
        <v>0</v>
      </c>
      <c r="J231" s="140">
        <f t="shared" si="40"/>
        <v>0</v>
      </c>
      <c r="K231" s="141"/>
      <c r="L231" s="28"/>
      <c r="M231" s="142" t="s">
        <v>1</v>
      </c>
      <c r="N231" s="143" t="s">
        <v>39</v>
      </c>
      <c r="O231" s="144">
        <v>0.39800000000000002</v>
      </c>
      <c r="P231" s="144">
        <f t="shared" si="41"/>
        <v>1.9900000000000002</v>
      </c>
      <c r="Q231" s="144">
        <v>0</v>
      </c>
      <c r="R231" s="144">
        <f t="shared" si="42"/>
        <v>0</v>
      </c>
      <c r="S231" s="144">
        <v>0</v>
      </c>
      <c r="T231" s="145">
        <f t="shared" si="43"/>
        <v>0</v>
      </c>
      <c r="U231" s="27"/>
      <c r="V231" s="170"/>
      <c r="W231" s="27"/>
      <c r="X231" s="27"/>
      <c r="Y231" s="27"/>
      <c r="Z231" s="27"/>
      <c r="AA231" s="27"/>
      <c r="AB231" s="27"/>
      <c r="AC231" s="27"/>
      <c r="AD231" s="27"/>
      <c r="AE231" s="27"/>
      <c r="AR231" s="146" t="s">
        <v>121</v>
      </c>
      <c r="AT231" s="146" t="s">
        <v>117</v>
      </c>
      <c r="AU231" s="146" t="s">
        <v>122</v>
      </c>
      <c r="AY231" s="15" t="s">
        <v>113</v>
      </c>
      <c r="BE231" s="147">
        <f t="shared" si="44"/>
        <v>0</v>
      </c>
      <c r="BF231" s="147">
        <f t="shared" si="45"/>
        <v>0</v>
      </c>
      <c r="BG231" s="147">
        <f t="shared" si="46"/>
        <v>0</v>
      </c>
      <c r="BH231" s="147">
        <f t="shared" si="47"/>
        <v>0</v>
      </c>
      <c r="BI231" s="147">
        <f t="shared" si="48"/>
        <v>0</v>
      </c>
      <c r="BJ231" s="15" t="s">
        <v>122</v>
      </c>
      <c r="BK231" s="148">
        <f t="shared" si="49"/>
        <v>0</v>
      </c>
      <c r="BL231" s="15" t="s">
        <v>121</v>
      </c>
      <c r="BM231" s="146" t="s">
        <v>448</v>
      </c>
    </row>
    <row r="232" spans="1:65" s="2" customFormat="1" ht="24.2" customHeight="1" x14ac:dyDescent="0.2">
      <c r="A232" s="27"/>
      <c r="B232" s="135"/>
      <c r="C232" s="136" t="s">
        <v>449</v>
      </c>
      <c r="D232" s="136" t="s">
        <v>117</v>
      </c>
      <c r="E232" s="137" t="s">
        <v>450</v>
      </c>
      <c r="F232" s="138" t="s">
        <v>451</v>
      </c>
      <c r="G232" s="139" t="s">
        <v>130</v>
      </c>
      <c r="H232" s="140">
        <v>2</v>
      </c>
      <c r="I232" s="140">
        <v>0</v>
      </c>
      <c r="J232" s="140">
        <f t="shared" si="40"/>
        <v>0</v>
      </c>
      <c r="K232" s="141"/>
      <c r="L232" s="28"/>
      <c r="M232" s="142" t="s">
        <v>1</v>
      </c>
      <c r="N232" s="143" t="s">
        <v>39</v>
      </c>
      <c r="O232" s="144">
        <v>0.48799999999999999</v>
      </c>
      <c r="P232" s="144">
        <f t="shared" si="41"/>
        <v>0.97599999999999998</v>
      </c>
      <c r="Q232" s="144">
        <v>0</v>
      </c>
      <c r="R232" s="144">
        <f t="shared" si="42"/>
        <v>0</v>
      </c>
      <c r="S232" s="144">
        <v>0</v>
      </c>
      <c r="T232" s="145">
        <f t="shared" si="43"/>
        <v>0</v>
      </c>
      <c r="U232" s="27"/>
      <c r="V232" s="170"/>
      <c r="W232" s="27"/>
      <c r="X232" s="27"/>
      <c r="Y232" s="27"/>
      <c r="Z232" s="27"/>
      <c r="AA232" s="27"/>
      <c r="AB232" s="27"/>
      <c r="AC232" s="27"/>
      <c r="AD232" s="27"/>
      <c r="AE232" s="27"/>
      <c r="AR232" s="146" t="s">
        <v>121</v>
      </c>
      <c r="AT232" s="146" t="s">
        <v>117</v>
      </c>
      <c r="AU232" s="146" t="s">
        <v>122</v>
      </c>
      <c r="AY232" s="15" t="s">
        <v>113</v>
      </c>
      <c r="BE232" s="147">
        <f t="shared" si="44"/>
        <v>0</v>
      </c>
      <c r="BF232" s="147">
        <f t="shared" si="45"/>
        <v>0</v>
      </c>
      <c r="BG232" s="147">
        <f t="shared" si="46"/>
        <v>0</v>
      </c>
      <c r="BH232" s="147">
        <f t="shared" si="47"/>
        <v>0</v>
      </c>
      <c r="BI232" s="147">
        <f t="shared" si="48"/>
        <v>0</v>
      </c>
      <c r="BJ232" s="15" t="s">
        <v>122</v>
      </c>
      <c r="BK232" s="148">
        <f t="shared" si="49"/>
        <v>0</v>
      </c>
      <c r="BL232" s="15" t="s">
        <v>121</v>
      </c>
      <c r="BM232" s="146" t="s">
        <v>452</v>
      </c>
    </row>
    <row r="233" spans="1:65" s="2" customFormat="1" ht="24.2" customHeight="1" x14ac:dyDescent="0.2">
      <c r="A233" s="27"/>
      <c r="B233" s="135"/>
      <c r="C233" s="136" t="s">
        <v>453</v>
      </c>
      <c r="D233" s="136" t="s">
        <v>117</v>
      </c>
      <c r="E233" s="137" t="s">
        <v>454</v>
      </c>
      <c r="F233" s="138" t="s">
        <v>455</v>
      </c>
      <c r="G233" s="139" t="s">
        <v>130</v>
      </c>
      <c r="H233" s="140">
        <v>2</v>
      </c>
      <c r="I233" s="140">
        <v>0</v>
      </c>
      <c r="J233" s="140">
        <f t="shared" si="40"/>
        <v>0</v>
      </c>
      <c r="K233" s="141"/>
      <c r="L233" s="28"/>
      <c r="M233" s="142" t="s">
        <v>1</v>
      </c>
      <c r="N233" s="143" t="s">
        <v>39</v>
      </c>
      <c r="O233" s="144">
        <v>0.61299999999999999</v>
      </c>
      <c r="P233" s="144">
        <f t="shared" si="41"/>
        <v>1.226</v>
      </c>
      <c r="Q233" s="144">
        <v>0</v>
      </c>
      <c r="R233" s="144">
        <f t="shared" si="42"/>
        <v>0</v>
      </c>
      <c r="S233" s="144">
        <v>0</v>
      </c>
      <c r="T233" s="145">
        <f t="shared" si="43"/>
        <v>0</v>
      </c>
      <c r="U233" s="27"/>
      <c r="V233" s="170"/>
      <c r="W233" s="27"/>
      <c r="X233" s="27"/>
      <c r="Y233" s="27"/>
      <c r="Z233" s="27"/>
      <c r="AA233" s="27"/>
      <c r="AB233" s="27"/>
      <c r="AC233" s="27"/>
      <c r="AD233" s="27"/>
      <c r="AE233" s="27"/>
      <c r="AR233" s="146" t="s">
        <v>121</v>
      </c>
      <c r="AT233" s="146" t="s">
        <v>117</v>
      </c>
      <c r="AU233" s="146" t="s">
        <v>122</v>
      </c>
      <c r="AY233" s="15" t="s">
        <v>113</v>
      </c>
      <c r="BE233" s="147">
        <f t="shared" si="44"/>
        <v>0</v>
      </c>
      <c r="BF233" s="147">
        <f t="shared" si="45"/>
        <v>0</v>
      </c>
      <c r="BG233" s="147">
        <f t="shared" si="46"/>
        <v>0</v>
      </c>
      <c r="BH233" s="147">
        <f t="shared" si="47"/>
        <v>0</v>
      </c>
      <c r="BI233" s="147">
        <f t="shared" si="48"/>
        <v>0</v>
      </c>
      <c r="BJ233" s="15" t="s">
        <v>122</v>
      </c>
      <c r="BK233" s="148">
        <f t="shared" si="49"/>
        <v>0</v>
      </c>
      <c r="BL233" s="15" t="s">
        <v>121</v>
      </c>
      <c r="BM233" s="146" t="s">
        <v>456</v>
      </c>
    </row>
    <row r="234" spans="1:65" s="2" customFormat="1" ht="24.2" customHeight="1" x14ac:dyDescent="0.2">
      <c r="A234" s="27"/>
      <c r="B234" s="135"/>
      <c r="C234" s="136" t="s">
        <v>457</v>
      </c>
      <c r="D234" s="136" t="s">
        <v>117</v>
      </c>
      <c r="E234" s="137" t="s">
        <v>458</v>
      </c>
      <c r="F234" s="138" t="s">
        <v>459</v>
      </c>
      <c r="G234" s="139" t="s">
        <v>130</v>
      </c>
      <c r="H234" s="140">
        <v>20</v>
      </c>
      <c r="I234" s="140">
        <v>0</v>
      </c>
      <c r="J234" s="140">
        <f t="shared" si="40"/>
        <v>0</v>
      </c>
      <c r="K234" s="141"/>
      <c r="L234" s="28"/>
      <c r="M234" s="142" t="s">
        <v>1</v>
      </c>
      <c r="N234" s="143" t="s">
        <v>39</v>
      </c>
      <c r="O234" s="144">
        <v>3.0000000000000001E-3</v>
      </c>
      <c r="P234" s="144">
        <f t="shared" si="41"/>
        <v>0.06</v>
      </c>
      <c r="Q234" s="144">
        <v>0</v>
      </c>
      <c r="R234" s="144">
        <f t="shared" si="42"/>
        <v>0</v>
      </c>
      <c r="S234" s="144">
        <v>0</v>
      </c>
      <c r="T234" s="145">
        <f t="shared" si="43"/>
        <v>0</v>
      </c>
      <c r="U234" s="27"/>
      <c r="V234" s="170"/>
      <c r="W234" s="27"/>
      <c r="X234" s="27"/>
      <c r="Y234" s="27"/>
      <c r="Z234" s="27"/>
      <c r="AA234" s="27"/>
      <c r="AB234" s="27"/>
      <c r="AC234" s="27"/>
      <c r="AD234" s="27"/>
      <c r="AE234" s="27"/>
      <c r="AR234" s="146" t="s">
        <v>121</v>
      </c>
      <c r="AT234" s="146" t="s">
        <v>117</v>
      </c>
      <c r="AU234" s="146" t="s">
        <v>122</v>
      </c>
      <c r="AY234" s="15" t="s">
        <v>113</v>
      </c>
      <c r="BE234" s="147">
        <f t="shared" si="44"/>
        <v>0</v>
      </c>
      <c r="BF234" s="147">
        <f t="shared" si="45"/>
        <v>0</v>
      </c>
      <c r="BG234" s="147">
        <f t="shared" si="46"/>
        <v>0</v>
      </c>
      <c r="BH234" s="147">
        <f t="shared" si="47"/>
        <v>0</v>
      </c>
      <c r="BI234" s="147">
        <f t="shared" si="48"/>
        <v>0</v>
      </c>
      <c r="BJ234" s="15" t="s">
        <v>122</v>
      </c>
      <c r="BK234" s="148">
        <f t="shared" si="49"/>
        <v>0</v>
      </c>
      <c r="BL234" s="15" t="s">
        <v>121</v>
      </c>
      <c r="BM234" s="146" t="s">
        <v>460</v>
      </c>
    </row>
    <row r="235" spans="1:65" s="2" customFormat="1" ht="24.2" customHeight="1" x14ac:dyDescent="0.2">
      <c r="A235" s="27"/>
      <c r="B235" s="135"/>
      <c r="C235" s="136" t="s">
        <v>461</v>
      </c>
      <c r="D235" s="136" t="s">
        <v>117</v>
      </c>
      <c r="E235" s="137" t="s">
        <v>462</v>
      </c>
      <c r="F235" s="138" t="s">
        <v>463</v>
      </c>
      <c r="G235" s="139" t="s">
        <v>130</v>
      </c>
      <c r="H235" s="140">
        <v>8</v>
      </c>
      <c r="I235" s="140">
        <v>0</v>
      </c>
      <c r="J235" s="140">
        <f t="shared" si="40"/>
        <v>0</v>
      </c>
      <c r="K235" s="141"/>
      <c r="L235" s="28"/>
      <c r="M235" s="142" t="s">
        <v>1</v>
      </c>
      <c r="N235" s="143" t="s">
        <v>39</v>
      </c>
      <c r="O235" s="144">
        <v>8.9999999999999993E-3</v>
      </c>
      <c r="P235" s="144">
        <f t="shared" si="41"/>
        <v>7.1999999999999995E-2</v>
      </c>
      <c r="Q235" s="144">
        <v>0</v>
      </c>
      <c r="R235" s="144">
        <f t="shared" si="42"/>
        <v>0</v>
      </c>
      <c r="S235" s="144">
        <v>0</v>
      </c>
      <c r="T235" s="145">
        <f t="shared" si="43"/>
        <v>0</v>
      </c>
      <c r="U235" s="27"/>
      <c r="V235" s="170"/>
      <c r="W235" s="27"/>
      <c r="X235" s="27"/>
      <c r="Y235" s="27"/>
      <c r="Z235" s="27"/>
      <c r="AA235" s="27"/>
      <c r="AB235" s="27"/>
      <c r="AC235" s="27"/>
      <c r="AD235" s="27"/>
      <c r="AE235" s="27"/>
      <c r="AR235" s="146" t="s">
        <v>121</v>
      </c>
      <c r="AT235" s="146" t="s">
        <v>117</v>
      </c>
      <c r="AU235" s="146" t="s">
        <v>122</v>
      </c>
      <c r="AY235" s="15" t="s">
        <v>113</v>
      </c>
      <c r="BE235" s="147">
        <f t="shared" si="44"/>
        <v>0</v>
      </c>
      <c r="BF235" s="147">
        <f t="shared" si="45"/>
        <v>0</v>
      </c>
      <c r="BG235" s="147">
        <f t="shared" si="46"/>
        <v>0</v>
      </c>
      <c r="BH235" s="147">
        <f t="shared" si="47"/>
        <v>0</v>
      </c>
      <c r="BI235" s="147">
        <f t="shared" si="48"/>
        <v>0</v>
      </c>
      <c r="BJ235" s="15" t="s">
        <v>122</v>
      </c>
      <c r="BK235" s="148">
        <f t="shared" si="49"/>
        <v>0</v>
      </c>
      <c r="BL235" s="15" t="s">
        <v>121</v>
      </c>
      <c r="BM235" s="146" t="s">
        <v>464</v>
      </c>
    </row>
    <row r="236" spans="1:65" s="2" customFormat="1" ht="24.2" customHeight="1" x14ac:dyDescent="0.2">
      <c r="A236" s="27"/>
      <c r="B236" s="135"/>
      <c r="C236" s="136" t="s">
        <v>465</v>
      </c>
      <c r="D236" s="136" t="s">
        <v>117</v>
      </c>
      <c r="E236" s="137" t="s">
        <v>466</v>
      </c>
      <c r="F236" s="138" t="s">
        <v>467</v>
      </c>
      <c r="G236" s="139" t="s">
        <v>130</v>
      </c>
      <c r="H236" s="140">
        <v>8</v>
      </c>
      <c r="I236" s="140">
        <v>0</v>
      </c>
      <c r="J236" s="140">
        <f t="shared" si="40"/>
        <v>0</v>
      </c>
      <c r="K236" s="141"/>
      <c r="L236" s="28"/>
      <c r="M236" s="142" t="s">
        <v>1</v>
      </c>
      <c r="N236" s="143" t="s">
        <v>39</v>
      </c>
      <c r="O236" s="144">
        <v>2.4E-2</v>
      </c>
      <c r="P236" s="144">
        <f t="shared" si="41"/>
        <v>0.192</v>
      </c>
      <c r="Q236" s="144">
        <v>0</v>
      </c>
      <c r="R236" s="144">
        <f t="shared" si="42"/>
        <v>0</v>
      </c>
      <c r="S236" s="144">
        <v>0</v>
      </c>
      <c r="T236" s="145">
        <f t="shared" si="43"/>
        <v>0</v>
      </c>
      <c r="U236" s="27"/>
      <c r="V236" s="170"/>
      <c r="W236" s="27"/>
      <c r="X236" s="27"/>
      <c r="Y236" s="27"/>
      <c r="Z236" s="27"/>
      <c r="AA236" s="27"/>
      <c r="AB236" s="27"/>
      <c r="AC236" s="27"/>
      <c r="AD236" s="27"/>
      <c r="AE236" s="27"/>
      <c r="AR236" s="146" t="s">
        <v>121</v>
      </c>
      <c r="AT236" s="146" t="s">
        <v>117</v>
      </c>
      <c r="AU236" s="146" t="s">
        <v>122</v>
      </c>
      <c r="AY236" s="15" t="s">
        <v>113</v>
      </c>
      <c r="BE236" s="147">
        <f t="shared" si="44"/>
        <v>0</v>
      </c>
      <c r="BF236" s="147">
        <f t="shared" si="45"/>
        <v>0</v>
      </c>
      <c r="BG236" s="147">
        <f t="shared" si="46"/>
        <v>0</v>
      </c>
      <c r="BH236" s="147">
        <f t="shared" si="47"/>
        <v>0</v>
      </c>
      <c r="BI236" s="147">
        <f t="shared" si="48"/>
        <v>0</v>
      </c>
      <c r="BJ236" s="15" t="s">
        <v>122</v>
      </c>
      <c r="BK236" s="148">
        <f t="shared" si="49"/>
        <v>0</v>
      </c>
      <c r="BL236" s="15" t="s">
        <v>121</v>
      </c>
      <c r="BM236" s="146" t="s">
        <v>468</v>
      </c>
    </row>
    <row r="237" spans="1:65" s="2" customFormat="1" ht="24.2" customHeight="1" x14ac:dyDescent="0.2">
      <c r="A237" s="27"/>
      <c r="B237" s="135"/>
      <c r="C237" s="136" t="s">
        <v>469</v>
      </c>
      <c r="D237" s="136" t="s">
        <v>117</v>
      </c>
      <c r="E237" s="137" t="s">
        <v>470</v>
      </c>
      <c r="F237" s="138" t="s">
        <v>471</v>
      </c>
      <c r="G237" s="139" t="s">
        <v>130</v>
      </c>
      <c r="H237" s="140">
        <v>5</v>
      </c>
      <c r="I237" s="140">
        <v>0</v>
      </c>
      <c r="J237" s="140">
        <f t="shared" si="40"/>
        <v>0</v>
      </c>
      <c r="K237" s="141"/>
      <c r="L237" s="28"/>
      <c r="M237" s="142" t="s">
        <v>1</v>
      </c>
      <c r="N237" s="143" t="s">
        <v>39</v>
      </c>
      <c r="O237" s="144">
        <v>0.217</v>
      </c>
      <c r="P237" s="144">
        <f t="shared" si="41"/>
        <v>1.085</v>
      </c>
      <c r="Q237" s="144">
        <v>0</v>
      </c>
      <c r="R237" s="144">
        <f t="shared" si="42"/>
        <v>0</v>
      </c>
      <c r="S237" s="144">
        <v>0</v>
      </c>
      <c r="T237" s="145">
        <f t="shared" si="43"/>
        <v>0</v>
      </c>
      <c r="U237" s="27"/>
      <c r="V237" s="170"/>
      <c r="W237" s="27"/>
      <c r="X237" s="27"/>
      <c r="Y237" s="27"/>
      <c r="Z237" s="27"/>
      <c r="AA237" s="27"/>
      <c r="AB237" s="27"/>
      <c r="AC237" s="27"/>
      <c r="AD237" s="27"/>
      <c r="AE237" s="27"/>
      <c r="AR237" s="146" t="s">
        <v>121</v>
      </c>
      <c r="AT237" s="146" t="s">
        <v>117</v>
      </c>
      <c r="AU237" s="146" t="s">
        <v>122</v>
      </c>
      <c r="AY237" s="15" t="s">
        <v>113</v>
      </c>
      <c r="BE237" s="147">
        <f t="shared" si="44"/>
        <v>0</v>
      </c>
      <c r="BF237" s="147">
        <f t="shared" si="45"/>
        <v>0</v>
      </c>
      <c r="BG237" s="147">
        <f t="shared" si="46"/>
        <v>0</v>
      </c>
      <c r="BH237" s="147">
        <f t="shared" si="47"/>
        <v>0</v>
      </c>
      <c r="BI237" s="147">
        <f t="shared" si="48"/>
        <v>0</v>
      </c>
      <c r="BJ237" s="15" t="s">
        <v>122</v>
      </c>
      <c r="BK237" s="148">
        <f t="shared" si="49"/>
        <v>0</v>
      </c>
      <c r="BL237" s="15" t="s">
        <v>121</v>
      </c>
      <c r="BM237" s="146" t="s">
        <v>472</v>
      </c>
    </row>
    <row r="238" spans="1:65" s="2" customFormat="1" ht="24.2" customHeight="1" x14ac:dyDescent="0.2">
      <c r="A238" s="27"/>
      <c r="B238" s="135"/>
      <c r="C238" s="136" t="s">
        <v>473</v>
      </c>
      <c r="D238" s="136" t="s">
        <v>117</v>
      </c>
      <c r="E238" s="137" t="s">
        <v>474</v>
      </c>
      <c r="F238" s="138" t="s">
        <v>475</v>
      </c>
      <c r="G238" s="139" t="s">
        <v>130</v>
      </c>
      <c r="H238" s="140">
        <v>2</v>
      </c>
      <c r="I238" s="140">
        <v>0</v>
      </c>
      <c r="J238" s="140">
        <f t="shared" si="40"/>
        <v>0</v>
      </c>
      <c r="K238" s="141"/>
      <c r="L238" s="28"/>
      <c r="M238" s="142" t="s">
        <v>1</v>
      </c>
      <c r="N238" s="143" t="s">
        <v>39</v>
      </c>
      <c r="O238" s="144">
        <v>0.46800000000000003</v>
      </c>
      <c r="P238" s="144">
        <f t="shared" si="41"/>
        <v>0.93600000000000005</v>
      </c>
      <c r="Q238" s="144">
        <v>0</v>
      </c>
      <c r="R238" s="144">
        <f t="shared" si="42"/>
        <v>0</v>
      </c>
      <c r="S238" s="144">
        <v>0</v>
      </c>
      <c r="T238" s="145">
        <f t="shared" si="43"/>
        <v>0</v>
      </c>
      <c r="U238" s="27"/>
      <c r="V238" s="170"/>
      <c r="W238" s="27"/>
      <c r="X238" s="27"/>
      <c r="Y238" s="27"/>
      <c r="Z238" s="27"/>
      <c r="AA238" s="27"/>
      <c r="AB238" s="27"/>
      <c r="AC238" s="27"/>
      <c r="AD238" s="27"/>
      <c r="AE238" s="27"/>
      <c r="AR238" s="146" t="s">
        <v>121</v>
      </c>
      <c r="AT238" s="146" t="s">
        <v>117</v>
      </c>
      <c r="AU238" s="146" t="s">
        <v>122</v>
      </c>
      <c r="AY238" s="15" t="s">
        <v>113</v>
      </c>
      <c r="BE238" s="147">
        <f t="shared" si="44"/>
        <v>0</v>
      </c>
      <c r="BF238" s="147">
        <f t="shared" si="45"/>
        <v>0</v>
      </c>
      <c r="BG238" s="147">
        <f t="shared" si="46"/>
        <v>0</v>
      </c>
      <c r="BH238" s="147">
        <f t="shared" si="47"/>
        <v>0</v>
      </c>
      <c r="BI238" s="147">
        <f t="shared" si="48"/>
        <v>0</v>
      </c>
      <c r="BJ238" s="15" t="s">
        <v>122</v>
      </c>
      <c r="BK238" s="148">
        <f t="shared" si="49"/>
        <v>0</v>
      </c>
      <c r="BL238" s="15" t="s">
        <v>121</v>
      </c>
      <c r="BM238" s="146" t="s">
        <v>476</v>
      </c>
    </row>
    <row r="239" spans="1:65" s="2" customFormat="1" ht="24.2" customHeight="1" x14ac:dyDescent="0.2">
      <c r="A239" s="27"/>
      <c r="B239" s="135"/>
      <c r="C239" s="136" t="s">
        <v>477</v>
      </c>
      <c r="D239" s="136" t="s">
        <v>117</v>
      </c>
      <c r="E239" s="137" t="s">
        <v>478</v>
      </c>
      <c r="F239" s="138" t="s">
        <v>479</v>
      </c>
      <c r="G239" s="139" t="s">
        <v>130</v>
      </c>
      <c r="H239" s="140">
        <v>2</v>
      </c>
      <c r="I239" s="140">
        <v>0</v>
      </c>
      <c r="J239" s="140">
        <f t="shared" si="40"/>
        <v>0</v>
      </c>
      <c r="K239" s="141"/>
      <c r="L239" s="28"/>
      <c r="M239" s="142" t="s">
        <v>1</v>
      </c>
      <c r="N239" s="143" t="s">
        <v>39</v>
      </c>
      <c r="O239" s="144">
        <v>0.72299999999999998</v>
      </c>
      <c r="P239" s="144">
        <f t="shared" si="41"/>
        <v>1.446</v>
      </c>
      <c r="Q239" s="144">
        <v>0</v>
      </c>
      <c r="R239" s="144">
        <f t="shared" si="42"/>
        <v>0</v>
      </c>
      <c r="S239" s="144">
        <v>0</v>
      </c>
      <c r="T239" s="145">
        <f t="shared" si="43"/>
        <v>0</v>
      </c>
      <c r="U239" s="27"/>
      <c r="V239" s="170"/>
      <c r="W239" s="27"/>
      <c r="X239" s="27"/>
      <c r="Y239" s="27"/>
      <c r="Z239" s="27"/>
      <c r="AA239" s="27"/>
      <c r="AB239" s="27"/>
      <c r="AC239" s="27"/>
      <c r="AD239" s="27"/>
      <c r="AE239" s="27"/>
      <c r="AR239" s="146" t="s">
        <v>121</v>
      </c>
      <c r="AT239" s="146" t="s">
        <v>117</v>
      </c>
      <c r="AU239" s="146" t="s">
        <v>122</v>
      </c>
      <c r="AY239" s="15" t="s">
        <v>113</v>
      </c>
      <c r="BE239" s="147">
        <f t="shared" si="44"/>
        <v>0</v>
      </c>
      <c r="BF239" s="147">
        <f t="shared" si="45"/>
        <v>0</v>
      </c>
      <c r="BG239" s="147">
        <f t="shared" si="46"/>
        <v>0</v>
      </c>
      <c r="BH239" s="147">
        <f t="shared" si="47"/>
        <v>0</v>
      </c>
      <c r="BI239" s="147">
        <f t="shared" si="48"/>
        <v>0</v>
      </c>
      <c r="BJ239" s="15" t="s">
        <v>122</v>
      </c>
      <c r="BK239" s="148">
        <f t="shared" si="49"/>
        <v>0</v>
      </c>
      <c r="BL239" s="15" t="s">
        <v>121</v>
      </c>
      <c r="BM239" s="146" t="s">
        <v>480</v>
      </c>
    </row>
    <row r="240" spans="1:65" s="2" customFormat="1" ht="24.2" customHeight="1" x14ac:dyDescent="0.2">
      <c r="A240" s="27"/>
      <c r="B240" s="135"/>
      <c r="C240" s="136" t="s">
        <v>481</v>
      </c>
      <c r="D240" s="136" t="s">
        <v>117</v>
      </c>
      <c r="E240" s="137" t="s">
        <v>482</v>
      </c>
      <c r="F240" s="138" t="s">
        <v>483</v>
      </c>
      <c r="G240" s="139" t="s">
        <v>130</v>
      </c>
      <c r="H240" s="140">
        <v>20</v>
      </c>
      <c r="I240" s="140">
        <v>0</v>
      </c>
      <c r="J240" s="140">
        <f t="shared" si="40"/>
        <v>0</v>
      </c>
      <c r="K240" s="141"/>
      <c r="L240" s="28"/>
      <c r="M240" s="142" t="s">
        <v>1</v>
      </c>
      <c r="N240" s="143" t="s">
        <v>39</v>
      </c>
      <c r="O240" s="144">
        <v>3.0000000000000001E-3</v>
      </c>
      <c r="P240" s="144">
        <f t="shared" si="41"/>
        <v>0.06</v>
      </c>
      <c r="Q240" s="144">
        <v>0</v>
      </c>
      <c r="R240" s="144">
        <f t="shared" si="42"/>
        <v>0</v>
      </c>
      <c r="S240" s="144">
        <v>0</v>
      </c>
      <c r="T240" s="145">
        <f t="shared" si="43"/>
        <v>0</v>
      </c>
      <c r="U240" s="27"/>
      <c r="V240" s="170"/>
      <c r="W240" s="27"/>
      <c r="X240" s="27"/>
      <c r="Y240" s="27"/>
      <c r="Z240" s="27"/>
      <c r="AA240" s="27"/>
      <c r="AB240" s="27"/>
      <c r="AC240" s="27"/>
      <c r="AD240" s="27"/>
      <c r="AE240" s="27"/>
      <c r="AR240" s="146" t="s">
        <v>121</v>
      </c>
      <c r="AT240" s="146" t="s">
        <v>117</v>
      </c>
      <c r="AU240" s="146" t="s">
        <v>122</v>
      </c>
      <c r="AY240" s="15" t="s">
        <v>113</v>
      </c>
      <c r="BE240" s="147">
        <f t="shared" si="44"/>
        <v>0</v>
      </c>
      <c r="BF240" s="147">
        <f t="shared" si="45"/>
        <v>0</v>
      </c>
      <c r="BG240" s="147">
        <f t="shared" si="46"/>
        <v>0</v>
      </c>
      <c r="BH240" s="147">
        <f t="shared" si="47"/>
        <v>0</v>
      </c>
      <c r="BI240" s="147">
        <f t="shared" si="48"/>
        <v>0</v>
      </c>
      <c r="BJ240" s="15" t="s">
        <v>122</v>
      </c>
      <c r="BK240" s="148">
        <f t="shared" si="49"/>
        <v>0</v>
      </c>
      <c r="BL240" s="15" t="s">
        <v>121</v>
      </c>
      <c r="BM240" s="146" t="s">
        <v>484</v>
      </c>
    </row>
    <row r="241" spans="1:65" s="2" customFormat="1" ht="24.2" customHeight="1" x14ac:dyDescent="0.2">
      <c r="A241" s="27"/>
      <c r="B241" s="135"/>
      <c r="C241" s="136" t="s">
        <v>485</v>
      </c>
      <c r="D241" s="136" t="s">
        <v>117</v>
      </c>
      <c r="E241" s="137" t="s">
        <v>486</v>
      </c>
      <c r="F241" s="138" t="s">
        <v>487</v>
      </c>
      <c r="G241" s="139" t="s">
        <v>130</v>
      </c>
      <c r="H241" s="140">
        <v>8</v>
      </c>
      <c r="I241" s="140">
        <v>0</v>
      </c>
      <c r="J241" s="140">
        <f t="shared" si="40"/>
        <v>0</v>
      </c>
      <c r="K241" s="141"/>
      <c r="L241" s="28"/>
      <c r="M241" s="142" t="s">
        <v>1</v>
      </c>
      <c r="N241" s="143" t="s">
        <v>39</v>
      </c>
      <c r="O241" s="144">
        <v>1.7999999999999999E-2</v>
      </c>
      <c r="P241" s="144">
        <f t="shared" si="41"/>
        <v>0.14399999999999999</v>
      </c>
      <c r="Q241" s="144">
        <v>0</v>
      </c>
      <c r="R241" s="144">
        <f t="shared" si="42"/>
        <v>0</v>
      </c>
      <c r="S241" s="144">
        <v>0</v>
      </c>
      <c r="T241" s="145">
        <f t="shared" si="43"/>
        <v>0</v>
      </c>
      <c r="U241" s="27"/>
      <c r="V241" s="170"/>
      <c r="W241" s="27"/>
      <c r="X241" s="27"/>
      <c r="Y241" s="27"/>
      <c r="Z241" s="27"/>
      <c r="AA241" s="27"/>
      <c r="AB241" s="27"/>
      <c r="AC241" s="27"/>
      <c r="AD241" s="27"/>
      <c r="AE241" s="27"/>
      <c r="AR241" s="146" t="s">
        <v>121</v>
      </c>
      <c r="AT241" s="146" t="s">
        <v>117</v>
      </c>
      <c r="AU241" s="146" t="s">
        <v>122</v>
      </c>
      <c r="AY241" s="15" t="s">
        <v>113</v>
      </c>
      <c r="BE241" s="147">
        <f t="shared" si="44"/>
        <v>0</v>
      </c>
      <c r="BF241" s="147">
        <f t="shared" si="45"/>
        <v>0</v>
      </c>
      <c r="BG241" s="147">
        <f t="shared" si="46"/>
        <v>0</v>
      </c>
      <c r="BH241" s="147">
        <f t="shared" si="47"/>
        <v>0</v>
      </c>
      <c r="BI241" s="147">
        <f t="shared" si="48"/>
        <v>0</v>
      </c>
      <c r="BJ241" s="15" t="s">
        <v>122</v>
      </c>
      <c r="BK241" s="148">
        <f t="shared" si="49"/>
        <v>0</v>
      </c>
      <c r="BL241" s="15" t="s">
        <v>121</v>
      </c>
      <c r="BM241" s="146" t="s">
        <v>488</v>
      </c>
    </row>
    <row r="242" spans="1:65" s="2" customFormat="1" ht="24.2" customHeight="1" x14ac:dyDescent="0.2">
      <c r="A242" s="27"/>
      <c r="B242" s="135"/>
      <c r="C242" s="136" t="s">
        <v>489</v>
      </c>
      <c r="D242" s="136" t="s">
        <v>117</v>
      </c>
      <c r="E242" s="137" t="s">
        <v>490</v>
      </c>
      <c r="F242" s="138" t="s">
        <v>491</v>
      </c>
      <c r="G242" s="139" t="s">
        <v>130</v>
      </c>
      <c r="H242" s="140">
        <v>8</v>
      </c>
      <c r="I242" s="140">
        <v>0</v>
      </c>
      <c r="J242" s="140">
        <f t="shared" si="40"/>
        <v>0</v>
      </c>
      <c r="K242" s="141"/>
      <c r="L242" s="28"/>
      <c r="M242" s="142" t="s">
        <v>1</v>
      </c>
      <c r="N242" s="143" t="s">
        <v>39</v>
      </c>
      <c r="O242" s="144">
        <v>5.8999999999999997E-2</v>
      </c>
      <c r="P242" s="144">
        <f t="shared" si="41"/>
        <v>0.47199999999999998</v>
      </c>
      <c r="Q242" s="144">
        <v>0</v>
      </c>
      <c r="R242" s="144">
        <f t="shared" si="42"/>
        <v>0</v>
      </c>
      <c r="S242" s="144">
        <v>0</v>
      </c>
      <c r="T242" s="145">
        <f t="shared" si="43"/>
        <v>0</v>
      </c>
      <c r="U242" s="27"/>
      <c r="V242" s="170"/>
      <c r="W242" s="27"/>
      <c r="X242" s="27"/>
      <c r="Y242" s="27"/>
      <c r="Z242" s="27"/>
      <c r="AA242" s="27"/>
      <c r="AB242" s="27"/>
      <c r="AC242" s="27"/>
      <c r="AD242" s="27"/>
      <c r="AE242" s="27"/>
      <c r="AR242" s="146" t="s">
        <v>121</v>
      </c>
      <c r="AT242" s="146" t="s">
        <v>117</v>
      </c>
      <c r="AU242" s="146" t="s">
        <v>122</v>
      </c>
      <c r="AY242" s="15" t="s">
        <v>113</v>
      </c>
      <c r="BE242" s="147">
        <f t="shared" si="44"/>
        <v>0</v>
      </c>
      <c r="BF242" s="147">
        <f t="shared" si="45"/>
        <v>0</v>
      </c>
      <c r="BG242" s="147">
        <f t="shared" si="46"/>
        <v>0</v>
      </c>
      <c r="BH242" s="147">
        <f t="shared" si="47"/>
        <v>0</v>
      </c>
      <c r="BI242" s="147">
        <f t="shared" si="48"/>
        <v>0</v>
      </c>
      <c r="BJ242" s="15" t="s">
        <v>122</v>
      </c>
      <c r="BK242" s="148">
        <f t="shared" si="49"/>
        <v>0</v>
      </c>
      <c r="BL242" s="15" t="s">
        <v>121</v>
      </c>
      <c r="BM242" s="146" t="s">
        <v>492</v>
      </c>
    </row>
    <row r="243" spans="1:65" s="2" customFormat="1" ht="24.2" customHeight="1" x14ac:dyDescent="0.2">
      <c r="A243" s="27"/>
      <c r="B243" s="135"/>
      <c r="C243" s="136" t="s">
        <v>493</v>
      </c>
      <c r="D243" s="136" t="s">
        <v>117</v>
      </c>
      <c r="E243" s="137" t="s">
        <v>494</v>
      </c>
      <c r="F243" s="138" t="s">
        <v>495</v>
      </c>
      <c r="G243" s="139" t="s">
        <v>120</v>
      </c>
      <c r="H243" s="140">
        <v>15</v>
      </c>
      <c r="I243" s="140">
        <v>0</v>
      </c>
      <c r="J243" s="140">
        <f t="shared" si="40"/>
        <v>0</v>
      </c>
      <c r="K243" s="141"/>
      <c r="L243" s="28"/>
      <c r="M243" s="142" t="s">
        <v>1</v>
      </c>
      <c r="N243" s="143" t="s">
        <v>39</v>
      </c>
      <c r="O243" s="144">
        <v>2.5999999999999999E-2</v>
      </c>
      <c r="P243" s="144">
        <f t="shared" si="41"/>
        <v>0.38999999999999996</v>
      </c>
      <c r="Q243" s="144">
        <v>0</v>
      </c>
      <c r="R243" s="144">
        <f t="shared" si="42"/>
        <v>0</v>
      </c>
      <c r="S243" s="144">
        <v>0</v>
      </c>
      <c r="T243" s="145">
        <f t="shared" si="43"/>
        <v>0</v>
      </c>
      <c r="U243" s="27"/>
      <c r="V243" s="170"/>
      <c r="W243" s="27"/>
      <c r="X243" s="27"/>
      <c r="Y243" s="27"/>
      <c r="Z243" s="27"/>
      <c r="AA243" s="27"/>
      <c r="AB243" s="27"/>
      <c r="AC243" s="27"/>
      <c r="AD243" s="27"/>
      <c r="AE243" s="27"/>
      <c r="AR243" s="146" t="s">
        <v>121</v>
      </c>
      <c r="AT243" s="146" t="s">
        <v>117</v>
      </c>
      <c r="AU243" s="146" t="s">
        <v>122</v>
      </c>
      <c r="AY243" s="15" t="s">
        <v>113</v>
      </c>
      <c r="BE243" s="147">
        <f t="shared" si="44"/>
        <v>0</v>
      </c>
      <c r="BF243" s="147">
        <f t="shared" si="45"/>
        <v>0</v>
      </c>
      <c r="BG243" s="147">
        <f t="shared" si="46"/>
        <v>0</v>
      </c>
      <c r="BH243" s="147">
        <f t="shared" si="47"/>
        <v>0</v>
      </c>
      <c r="BI243" s="147">
        <f t="shared" si="48"/>
        <v>0</v>
      </c>
      <c r="BJ243" s="15" t="s">
        <v>122</v>
      </c>
      <c r="BK243" s="148">
        <f t="shared" si="49"/>
        <v>0</v>
      </c>
      <c r="BL243" s="15" t="s">
        <v>121</v>
      </c>
      <c r="BM243" s="146" t="s">
        <v>496</v>
      </c>
    </row>
    <row r="244" spans="1:65" s="2" customFormat="1" ht="24.2" customHeight="1" x14ac:dyDescent="0.2">
      <c r="A244" s="27"/>
      <c r="B244" s="135"/>
      <c r="C244" s="136" t="s">
        <v>497</v>
      </c>
      <c r="D244" s="136" t="s">
        <v>117</v>
      </c>
      <c r="E244" s="137" t="s">
        <v>498</v>
      </c>
      <c r="F244" s="138" t="s">
        <v>499</v>
      </c>
      <c r="G244" s="139" t="s">
        <v>120</v>
      </c>
      <c r="H244" s="140">
        <v>60</v>
      </c>
      <c r="I244" s="140">
        <v>0</v>
      </c>
      <c r="J244" s="140">
        <f t="shared" si="40"/>
        <v>0</v>
      </c>
      <c r="K244" s="141"/>
      <c r="L244" s="28"/>
      <c r="M244" s="142" t="s">
        <v>1</v>
      </c>
      <c r="N244" s="143" t="s">
        <v>39</v>
      </c>
      <c r="O244" s="144">
        <v>5.0000000000000001E-3</v>
      </c>
      <c r="P244" s="144">
        <f t="shared" si="41"/>
        <v>0.3</v>
      </c>
      <c r="Q244" s="144">
        <v>0</v>
      </c>
      <c r="R244" s="144">
        <f t="shared" si="42"/>
        <v>0</v>
      </c>
      <c r="S244" s="144">
        <v>0</v>
      </c>
      <c r="T244" s="145">
        <f t="shared" si="43"/>
        <v>0</v>
      </c>
      <c r="U244" s="27"/>
      <c r="V244" s="170"/>
      <c r="W244" s="27"/>
      <c r="X244" s="27"/>
      <c r="Y244" s="27"/>
      <c r="Z244" s="27"/>
      <c r="AA244" s="27"/>
      <c r="AB244" s="27"/>
      <c r="AC244" s="27"/>
      <c r="AD244" s="27"/>
      <c r="AE244" s="27"/>
      <c r="AR244" s="146" t="s">
        <v>121</v>
      </c>
      <c r="AT244" s="146" t="s">
        <v>117</v>
      </c>
      <c r="AU244" s="146" t="s">
        <v>122</v>
      </c>
      <c r="AY244" s="15" t="s">
        <v>113</v>
      </c>
      <c r="BE244" s="147">
        <f t="shared" si="44"/>
        <v>0</v>
      </c>
      <c r="BF244" s="147">
        <f t="shared" si="45"/>
        <v>0</v>
      </c>
      <c r="BG244" s="147">
        <f t="shared" si="46"/>
        <v>0</v>
      </c>
      <c r="BH244" s="147">
        <f t="shared" si="47"/>
        <v>0</v>
      </c>
      <c r="BI244" s="147">
        <f t="shared" si="48"/>
        <v>0</v>
      </c>
      <c r="BJ244" s="15" t="s">
        <v>122</v>
      </c>
      <c r="BK244" s="148">
        <f t="shared" si="49"/>
        <v>0</v>
      </c>
      <c r="BL244" s="15" t="s">
        <v>121</v>
      </c>
      <c r="BM244" s="146" t="s">
        <v>500</v>
      </c>
    </row>
    <row r="245" spans="1:65" s="2" customFormat="1" ht="14.45" customHeight="1" x14ac:dyDescent="0.2">
      <c r="A245" s="27"/>
      <c r="B245" s="135"/>
      <c r="C245" s="136" t="s">
        <v>501</v>
      </c>
      <c r="D245" s="136" t="s">
        <v>117</v>
      </c>
      <c r="E245" s="137" t="s">
        <v>502</v>
      </c>
      <c r="F245" s="138" t="s">
        <v>503</v>
      </c>
      <c r="G245" s="139" t="s">
        <v>360</v>
      </c>
      <c r="H245" s="140">
        <v>40.887999999999998</v>
      </c>
      <c r="I245" s="140">
        <v>0</v>
      </c>
      <c r="J245" s="140">
        <f t="shared" si="40"/>
        <v>0</v>
      </c>
      <c r="K245" s="141"/>
      <c r="L245" s="28"/>
      <c r="M245" s="142" t="s">
        <v>1</v>
      </c>
      <c r="N245" s="143" t="s">
        <v>39</v>
      </c>
      <c r="O245" s="144">
        <v>8.9999999999999993E-3</v>
      </c>
      <c r="P245" s="144">
        <f t="shared" si="41"/>
        <v>0.36799199999999993</v>
      </c>
      <c r="Q245" s="144">
        <v>0</v>
      </c>
      <c r="R245" s="144">
        <f t="shared" si="42"/>
        <v>0</v>
      </c>
      <c r="S245" s="144">
        <v>0</v>
      </c>
      <c r="T245" s="145">
        <f t="shared" si="43"/>
        <v>0</v>
      </c>
      <c r="U245" s="27"/>
      <c r="V245" s="170"/>
      <c r="W245" s="27"/>
      <c r="X245" s="27"/>
      <c r="Y245" s="27"/>
      <c r="Z245" s="27"/>
      <c r="AA245" s="27"/>
      <c r="AB245" s="27"/>
      <c r="AC245" s="27"/>
      <c r="AD245" s="27"/>
      <c r="AE245" s="27"/>
      <c r="AR245" s="146" t="s">
        <v>121</v>
      </c>
      <c r="AT245" s="146" t="s">
        <v>117</v>
      </c>
      <c r="AU245" s="146" t="s">
        <v>122</v>
      </c>
      <c r="AY245" s="15" t="s">
        <v>113</v>
      </c>
      <c r="BE245" s="147">
        <f t="shared" si="44"/>
        <v>0</v>
      </c>
      <c r="BF245" s="147">
        <f t="shared" si="45"/>
        <v>0</v>
      </c>
      <c r="BG245" s="147">
        <f t="shared" si="46"/>
        <v>0</v>
      </c>
      <c r="BH245" s="147">
        <f t="shared" si="47"/>
        <v>0</v>
      </c>
      <c r="BI245" s="147">
        <f t="shared" si="48"/>
        <v>0</v>
      </c>
      <c r="BJ245" s="15" t="s">
        <v>122</v>
      </c>
      <c r="BK245" s="148">
        <f t="shared" si="49"/>
        <v>0</v>
      </c>
      <c r="BL245" s="15" t="s">
        <v>121</v>
      </c>
      <c r="BM245" s="146" t="s">
        <v>504</v>
      </c>
    </row>
    <row r="246" spans="1:65" s="13" customFormat="1" x14ac:dyDescent="0.2">
      <c r="B246" s="149"/>
      <c r="D246" s="150" t="s">
        <v>198</v>
      </c>
      <c r="E246" s="151" t="s">
        <v>1</v>
      </c>
      <c r="F246" s="152" t="s">
        <v>505</v>
      </c>
      <c r="H246" s="153">
        <v>40.887999999999998</v>
      </c>
      <c r="I246" s="153"/>
      <c r="L246" s="149"/>
      <c r="M246" s="154"/>
      <c r="N246" s="155"/>
      <c r="O246" s="155"/>
      <c r="P246" s="155"/>
      <c r="Q246" s="155"/>
      <c r="R246" s="155"/>
      <c r="S246" s="155"/>
      <c r="T246" s="156"/>
      <c r="V246" s="170"/>
      <c r="AT246" s="151" t="s">
        <v>198</v>
      </c>
      <c r="AU246" s="151" t="s">
        <v>122</v>
      </c>
      <c r="AV246" s="13" t="s">
        <v>122</v>
      </c>
      <c r="AW246" s="13" t="s">
        <v>28</v>
      </c>
      <c r="AX246" s="13" t="s">
        <v>81</v>
      </c>
      <c r="AY246" s="151" t="s">
        <v>113</v>
      </c>
    </row>
    <row r="247" spans="1:65" s="2" customFormat="1" ht="14.45" customHeight="1" x14ac:dyDescent="0.2">
      <c r="A247" s="27"/>
      <c r="B247" s="135"/>
      <c r="C247" s="136">
        <v>93</v>
      </c>
      <c r="D247" s="136" t="s">
        <v>117</v>
      </c>
      <c r="E247" s="137" t="s">
        <v>506</v>
      </c>
      <c r="F247" s="138" t="s">
        <v>507</v>
      </c>
      <c r="G247" s="139" t="s">
        <v>360</v>
      </c>
      <c r="H247" s="140">
        <v>23.21</v>
      </c>
      <c r="I247" s="140">
        <v>0</v>
      </c>
      <c r="J247" s="140">
        <f>ROUND(I247*H247,3)</f>
        <v>0</v>
      </c>
      <c r="K247" s="141"/>
      <c r="L247" s="28"/>
      <c r="M247" s="142" t="s">
        <v>1</v>
      </c>
      <c r="N247" s="143" t="s">
        <v>39</v>
      </c>
      <c r="O247" s="144">
        <v>0</v>
      </c>
      <c r="P247" s="144">
        <f>O247*H247</f>
        <v>0</v>
      </c>
      <c r="Q247" s="144">
        <v>0</v>
      </c>
      <c r="R247" s="144">
        <f>Q247*H247</f>
        <v>0</v>
      </c>
      <c r="S247" s="144">
        <v>0</v>
      </c>
      <c r="T247" s="145">
        <f>S247*H247</f>
        <v>0</v>
      </c>
      <c r="U247" s="27"/>
      <c r="V247" s="170"/>
      <c r="W247" s="27"/>
      <c r="X247" s="27"/>
      <c r="Y247" s="27"/>
      <c r="Z247" s="27"/>
      <c r="AA247" s="27"/>
      <c r="AB247" s="27"/>
      <c r="AC247" s="27"/>
      <c r="AD247" s="27"/>
      <c r="AE247" s="27"/>
      <c r="AR247" s="146" t="s">
        <v>121</v>
      </c>
      <c r="AT247" s="146" t="s">
        <v>117</v>
      </c>
      <c r="AU247" s="146" t="s">
        <v>122</v>
      </c>
      <c r="AY247" s="15" t="s">
        <v>113</v>
      </c>
      <c r="BE247" s="147">
        <f>IF(N247="základná",J247,0)</f>
        <v>0</v>
      </c>
      <c r="BF247" s="147">
        <f>IF(N247="znížená",J247,0)</f>
        <v>0</v>
      </c>
      <c r="BG247" s="147">
        <f>IF(N247="zákl. prenesená",J247,0)</f>
        <v>0</v>
      </c>
      <c r="BH247" s="147">
        <f>IF(N247="zníž. prenesená",J247,0)</f>
        <v>0</v>
      </c>
      <c r="BI247" s="147">
        <f>IF(N247="nulová",J247,0)</f>
        <v>0</v>
      </c>
      <c r="BJ247" s="15" t="s">
        <v>122</v>
      </c>
      <c r="BK247" s="148">
        <f>ROUND(I247*H247,3)</f>
        <v>0</v>
      </c>
      <c r="BL247" s="15" t="s">
        <v>121</v>
      </c>
      <c r="BM247" s="146" t="s">
        <v>508</v>
      </c>
    </row>
    <row r="248" spans="1:65" s="2" customFormat="1" ht="24.2" customHeight="1" x14ac:dyDescent="0.2">
      <c r="A248" s="27"/>
      <c r="B248" s="135"/>
      <c r="C248" s="136">
        <v>94</v>
      </c>
      <c r="D248" s="136" t="s">
        <v>117</v>
      </c>
      <c r="E248" s="137" t="s">
        <v>509</v>
      </c>
      <c r="F248" s="138" t="s">
        <v>510</v>
      </c>
      <c r="G248" s="139" t="s">
        <v>360</v>
      </c>
      <c r="H248" s="140">
        <v>18.073</v>
      </c>
      <c r="I248" s="140">
        <v>0</v>
      </c>
      <c r="J248" s="140">
        <f>ROUND(I248*H248,3)</f>
        <v>0</v>
      </c>
      <c r="K248" s="141"/>
      <c r="L248" s="28"/>
      <c r="M248" s="166" t="s">
        <v>1</v>
      </c>
      <c r="N248" s="167" t="s">
        <v>39</v>
      </c>
      <c r="O248" s="168">
        <v>1.962</v>
      </c>
      <c r="P248" s="168">
        <f>O248*H248</f>
        <v>35.459226000000001</v>
      </c>
      <c r="Q248" s="168">
        <v>0</v>
      </c>
      <c r="R248" s="168">
        <f>Q248*H248</f>
        <v>0</v>
      </c>
      <c r="S248" s="168">
        <v>0</v>
      </c>
      <c r="T248" s="169">
        <f>S248*H248</f>
        <v>0</v>
      </c>
      <c r="U248" s="27"/>
      <c r="V248" s="170"/>
      <c r="W248" s="27"/>
      <c r="X248" s="27"/>
      <c r="Y248" s="27"/>
      <c r="Z248" s="27"/>
      <c r="AA248" s="27"/>
      <c r="AB248" s="27"/>
      <c r="AC248" s="27"/>
      <c r="AD248" s="27"/>
      <c r="AE248" s="27"/>
      <c r="AR248" s="146" t="s">
        <v>121</v>
      </c>
      <c r="AT248" s="146" t="s">
        <v>117</v>
      </c>
      <c r="AU248" s="146" t="s">
        <v>122</v>
      </c>
      <c r="AY248" s="15" t="s">
        <v>113</v>
      </c>
      <c r="BE248" s="147">
        <f>IF(N248="základná",J248,0)</f>
        <v>0</v>
      </c>
      <c r="BF248" s="147">
        <f>IF(N248="znížená",J248,0)</f>
        <v>0</v>
      </c>
      <c r="BG248" s="147">
        <f>IF(N248="zákl. prenesená",J248,0)</f>
        <v>0</v>
      </c>
      <c r="BH248" s="147">
        <f>IF(N248="zníž. prenesená",J248,0)</f>
        <v>0</v>
      </c>
      <c r="BI248" s="147">
        <f>IF(N248="nulová",J248,0)</f>
        <v>0</v>
      </c>
      <c r="BJ248" s="15" t="s">
        <v>122</v>
      </c>
      <c r="BK248" s="148">
        <f>ROUND(I248*H248,3)</f>
        <v>0</v>
      </c>
      <c r="BL248" s="15" t="s">
        <v>121</v>
      </c>
      <c r="BM248" s="146" t="s">
        <v>511</v>
      </c>
    </row>
    <row r="249" spans="1:65" s="2" customFormat="1" ht="6.95" customHeight="1" x14ac:dyDescent="0.2">
      <c r="A249" s="27"/>
      <c r="B249" s="42"/>
      <c r="C249" s="43"/>
      <c r="D249" s="43"/>
      <c r="E249" s="43"/>
      <c r="F249" s="43"/>
      <c r="G249" s="43"/>
      <c r="H249" s="43"/>
      <c r="I249" s="43"/>
      <c r="J249" s="43"/>
      <c r="K249" s="43"/>
      <c r="L249" s="28"/>
      <c r="M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</row>
  </sheetData>
  <autoFilter ref="C124:K24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2.SO3 - Sadové úpravy</vt:lpstr>
      <vt:lpstr>'2.SO3 - Sadové úpravy'!Názvy_tlače</vt:lpstr>
      <vt:lpstr>'Rekapitulácia stavby'!Názvy_tlače</vt:lpstr>
      <vt:lpstr>'2.SO3 - Sadové úpravy'!Oblasť_tlače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Ing. Monika Heregová</cp:lastModifiedBy>
  <dcterms:created xsi:type="dcterms:W3CDTF">2020-12-07T15:22:47Z</dcterms:created>
  <dcterms:modified xsi:type="dcterms:W3CDTF">2022-06-20T10:21:12Z</dcterms:modified>
</cp:coreProperties>
</file>